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6_{B0AE5535-00D5-4C59-8C8B-0626766837A4}" xr6:coauthVersionLast="47" xr6:coauthVersionMax="47" xr10:uidLastSave="{00000000-0000-0000-0000-000000000000}"/>
  <bookViews>
    <workbookView xWindow="57480" yWindow="-120" windowWidth="29040" windowHeight="17520" xr2:uid="{66BC8EC3-7E6D-45BF-BED0-B2A644C34720}"/>
  </bookViews>
  <sheets>
    <sheet name="2024-25" sheetId="7" r:id="rId1"/>
    <sheet name="2023-24" sheetId="6" r:id="rId2"/>
    <sheet name="2022-23" sheetId="5" r:id="rId3"/>
    <sheet name="2021-22" sheetId="1" r:id="rId4"/>
    <sheet name="2020-21" sheetId="2" r:id="rId5"/>
    <sheet name="2019-20" sheetId="3" r:id="rId6"/>
    <sheet name="2018-19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84" i="7"/>
  <c r="C73" i="7"/>
  <c r="C63" i="7"/>
  <c r="C53" i="7"/>
  <c r="C74" i="7" s="1"/>
  <c r="C47" i="7"/>
  <c r="C41" i="7"/>
  <c r="C34" i="7"/>
  <c r="C29" i="7"/>
  <c r="C23" i="7"/>
  <c r="C12" i="7"/>
  <c r="C15" i="7" s="1"/>
  <c r="C6" i="7"/>
  <c r="C9" i="7" s="1"/>
  <c r="C42" i="7" s="1"/>
  <c r="C89" i="6" l="1"/>
  <c r="C79" i="6"/>
  <c r="C69" i="6"/>
  <c r="C57" i="6"/>
  <c r="C80" i="6" s="1"/>
  <c r="C50" i="6"/>
  <c r="C47" i="6"/>
  <c r="C38" i="6"/>
  <c r="C32" i="6"/>
  <c r="C27" i="6"/>
  <c r="C14" i="6"/>
  <c r="C13" i="6"/>
  <c r="C18" i="6" s="1"/>
  <c r="C10" i="6"/>
  <c r="C5" i="6"/>
  <c r="C51" i="6" l="1"/>
  <c r="C65" i="5" l="1"/>
  <c r="C58" i="5"/>
  <c r="C56" i="5"/>
  <c r="C43" i="5"/>
  <c r="C45" i="5" s="1"/>
  <c r="C40" i="5"/>
  <c r="C36" i="5"/>
  <c r="C34" i="5"/>
  <c r="C26" i="5"/>
  <c r="C17" i="5"/>
  <c r="C20" i="5" s="1"/>
  <c r="C13" i="5"/>
  <c r="C15" i="5" s="1"/>
  <c r="C3" i="5"/>
  <c r="C7" i="5" s="1"/>
  <c r="C46" i="5" l="1"/>
  <c r="C58" i="4"/>
  <c r="C46" i="4"/>
  <c r="C38" i="4"/>
  <c r="C33" i="4"/>
  <c r="C27" i="4"/>
  <c r="C21" i="4"/>
  <c r="C16" i="4"/>
  <c r="C12" i="4"/>
  <c r="C8" i="4"/>
  <c r="C5" i="4"/>
  <c r="C47" i="4" s="1"/>
  <c r="C60" i="3" l="1"/>
  <c r="C48" i="3"/>
  <c r="C40" i="3"/>
  <c r="C35" i="3"/>
  <c r="C29" i="3"/>
  <c r="C23" i="3"/>
  <c r="C18" i="3"/>
  <c r="C14" i="3"/>
  <c r="C10" i="3"/>
  <c r="C8" i="3"/>
  <c r="C5" i="3"/>
  <c r="C81" i="2"/>
  <c r="C68" i="2"/>
  <c r="C56" i="2"/>
  <c r="C55" i="2"/>
  <c r="C50" i="2"/>
  <c r="C41" i="2"/>
  <c r="C35" i="2"/>
  <c r="C29" i="2"/>
  <c r="C24" i="2"/>
  <c r="C17" i="2"/>
  <c r="C10" i="2"/>
  <c r="C8" i="2"/>
  <c r="C5" i="2"/>
  <c r="C49" i="3" l="1"/>
  <c r="C87" i="1"/>
  <c r="C73" i="1"/>
  <c r="C55" i="1"/>
  <c r="C46" i="1"/>
  <c r="C40" i="1"/>
  <c r="C34" i="1"/>
  <c r="C29" i="1"/>
  <c r="C22" i="1"/>
  <c r="C15" i="1"/>
  <c r="C10" i="1"/>
  <c r="C8" i="1"/>
  <c r="C61" i="1" l="1"/>
  <c r="C89" i="1" s="1"/>
</calcChain>
</file>

<file path=xl/sharedStrings.xml><?xml version="1.0" encoding="utf-8"?>
<sst xmlns="http://schemas.openxmlformats.org/spreadsheetml/2006/main" count="683" uniqueCount="156">
  <si>
    <t>Hall</t>
  </si>
  <si>
    <t xml:space="preserve">Type of Room </t>
  </si>
  <si>
    <t>Bed Spaces</t>
  </si>
  <si>
    <t>Woodward</t>
  </si>
  <si>
    <t>Premium Ensuite Single</t>
  </si>
  <si>
    <t>Ensuite Single</t>
  </si>
  <si>
    <t>Ensuite Twin - single occupancy</t>
  </si>
  <si>
    <t>Total Bedspaces</t>
  </si>
  <si>
    <t>Kemp Porter</t>
  </si>
  <si>
    <t>The Costume Store</t>
  </si>
  <si>
    <t>Chapter Islington</t>
  </si>
  <si>
    <t>Ensuite - bronze</t>
  </si>
  <si>
    <t>Ensuite - silver</t>
  </si>
  <si>
    <t>Ensuite - gold</t>
  </si>
  <si>
    <t>Ensuite - platinum</t>
  </si>
  <si>
    <t>Eastside</t>
  </si>
  <si>
    <t>Ensuite Twin RV - single occupancy</t>
  </si>
  <si>
    <t xml:space="preserve">Southside </t>
  </si>
  <si>
    <t>Premium Ensuite Single RV</t>
  </si>
  <si>
    <t>Ensuite Single RV</t>
  </si>
  <si>
    <t>Beit</t>
  </si>
  <si>
    <t>Standard Single</t>
  </si>
  <si>
    <t>Standard Twin - single occupancy</t>
  </si>
  <si>
    <t>Wilson</t>
  </si>
  <si>
    <t>Small Standard Single with StudyBed</t>
  </si>
  <si>
    <t>Pembridge</t>
  </si>
  <si>
    <t>Gardens</t>
  </si>
  <si>
    <t>Single with shower only</t>
  </si>
  <si>
    <t>Parsons House</t>
  </si>
  <si>
    <t>Xenia</t>
  </si>
  <si>
    <t>Ensuite Single - less than 10sqm</t>
  </si>
  <si>
    <t>Ensuite Single - 10.1sqm and over</t>
  </si>
  <si>
    <t>Standard Single (C)</t>
  </si>
  <si>
    <t>Standard Single (D)</t>
  </si>
  <si>
    <t>Standard Twin (C) - single occupancy</t>
  </si>
  <si>
    <t>Standard Twin (C2) - single occupancy</t>
  </si>
  <si>
    <t>Boathouse</t>
  </si>
  <si>
    <t>Resident Assistant (Room TBC)</t>
  </si>
  <si>
    <t>Silwood</t>
  </si>
  <si>
    <t>(51 weeks)</t>
  </si>
  <si>
    <t>Single Standard (WP only)</t>
  </si>
  <si>
    <t>Standard Double Room</t>
  </si>
  <si>
    <t>One Bedroom Flat</t>
  </si>
  <si>
    <t>Studio</t>
  </si>
  <si>
    <t>Resident Assistant (Studio SW2.10)</t>
  </si>
  <si>
    <t>Resident Assistant (One Bedroom Flat MF3)</t>
  </si>
  <si>
    <t>Resident Assistant (Double Room SW3.16)</t>
  </si>
  <si>
    <t>Resident Assistant (Single Room SW2.4)</t>
  </si>
  <si>
    <t>Evelyn Gardens</t>
  </si>
  <si>
    <t>Standard Single - less than 8sqm</t>
  </si>
  <si>
    <t>(39 weeks +</t>
  </si>
  <si>
    <t>Ensuite Single - less than 15sqm</t>
  </si>
  <si>
    <t>summer)</t>
  </si>
  <si>
    <t>Standard Single - between 8.1sqm and 15sqm</t>
  </si>
  <si>
    <t>Standard Single - between 15.1sqm and 20sqm</t>
  </si>
  <si>
    <t>Ensuite Single - between 15.1sqm and 20sqm</t>
  </si>
  <si>
    <t>Premium Standard Single  - 20.1sqm and over</t>
  </si>
  <si>
    <t>Premium Ensuite Single - 20.1sqm and over</t>
  </si>
  <si>
    <t>Accessible room - 20sqm and over</t>
  </si>
  <si>
    <t>Resident Assistant (Studio) x 1</t>
  </si>
  <si>
    <t>Resident Assistant (Studio) x 5</t>
  </si>
  <si>
    <t>* All twins available as single occupancy only (due to COVID-19) during 2021-22</t>
  </si>
  <si>
    <t>** Some rooms in each hall were removed from service to facilitate social distancing for hall staff and to provide 'isolation zones'</t>
  </si>
  <si>
    <t>*** Putney Boathouse closed during 2021-22</t>
  </si>
  <si>
    <t>**** Resident Assistant rents to be fully subsidised from 2021-22</t>
  </si>
  <si>
    <t>Chapter</t>
  </si>
  <si>
    <t>Islington</t>
  </si>
  <si>
    <t>Ensuite Twin LG - single occupancy</t>
  </si>
  <si>
    <t>Premium Ensuite Single LG</t>
  </si>
  <si>
    <t>Ensuite Single LG</t>
  </si>
  <si>
    <t>Resident Assistant (Studio)</t>
  </si>
  <si>
    <t>Resident Assistant (One Bedroom Flat)</t>
  </si>
  <si>
    <t>Resident Assistant (Double Room)</t>
  </si>
  <si>
    <t>Resident Assistant (Single Room)</t>
  </si>
  <si>
    <t>(38 weeks +</t>
  </si>
  <si>
    <t>* All twins available as single occupancy only (due to COVID-19) during 2020-21</t>
  </si>
  <si>
    <t>**Some rooms in each hall were removed from service to facilitate social distancing for hall staff</t>
  </si>
  <si>
    <t>Weekly Rent 2019-20</t>
  </si>
  <si>
    <t>Ensuite Twin</t>
  </si>
  <si>
    <t>Holbrook</t>
  </si>
  <si>
    <t>Standard Single (in 3DIO)</t>
  </si>
  <si>
    <t>Standard Twin</t>
  </si>
  <si>
    <t>Parsons</t>
  </si>
  <si>
    <t>Standard Twin (C)</t>
  </si>
  <si>
    <t>Standard Twin (C2)</t>
  </si>
  <si>
    <t>Weekly Rent 2018-19</t>
  </si>
  <si>
    <t>Silwood                              (51 weeks from 28/09/19)</t>
  </si>
  <si>
    <t>N/A</t>
  </si>
  <si>
    <t>Evelyn Gardens                      (51 weeks from 28/09/19)</t>
  </si>
  <si>
    <t>Resident Assistant (Room 7)</t>
  </si>
  <si>
    <t>Resident Assistant (Room 8)</t>
  </si>
  <si>
    <t>Silwood                              (51 weeks from 29/09/18)</t>
  </si>
  <si>
    <t>Evelyn Gardens                      (51 weeks from 29/09/18)</t>
  </si>
  <si>
    <t>Type of Room</t>
  </si>
  <si>
    <t>No. of Bed Spaces</t>
  </si>
  <si>
    <t>Ensuite Twin Restricted View - single occupancy</t>
  </si>
  <si>
    <t>Ensuite Twin Restricted View</t>
  </si>
  <si>
    <t>EASTSIDE</t>
  </si>
  <si>
    <t>Southside</t>
  </si>
  <si>
    <t>Premium Ensuite Single Restricted View</t>
  </si>
  <si>
    <t>Ensuite Single Restricted View</t>
  </si>
  <si>
    <t>SOUTHSIDE</t>
  </si>
  <si>
    <t>BEIT</t>
  </si>
  <si>
    <t>Single Standard Single with StudyBed</t>
  </si>
  <si>
    <t>WILSON</t>
  </si>
  <si>
    <t>Standard Single C</t>
  </si>
  <si>
    <t>Standard Single D</t>
  </si>
  <si>
    <t>Standard Twin C - single occupancy</t>
  </si>
  <si>
    <t>Standard Twin C2 - single occupancy</t>
  </si>
  <si>
    <t>XENIA</t>
  </si>
  <si>
    <t>Single Standard</t>
  </si>
  <si>
    <t>BOATHOUSE</t>
  </si>
  <si>
    <t>KEMP PORTER</t>
  </si>
  <si>
    <t>WOODWARD</t>
  </si>
  <si>
    <t>Standard Single - between 8.1sqm and 15sqn</t>
  </si>
  <si>
    <t>Premium Standard Single - 20.1sqm and over</t>
  </si>
  <si>
    <t>Accessible room - 20.1sqm and over</t>
  </si>
  <si>
    <t>EVELYN GARDENS</t>
  </si>
  <si>
    <t>PARSONS</t>
  </si>
  <si>
    <t>Standard Single (William Penney only)</t>
  </si>
  <si>
    <t>SILWOOD</t>
  </si>
  <si>
    <t>No. of Bed Spaces 23/24</t>
  </si>
  <si>
    <t>1st Year Undergraduate Halls</t>
  </si>
  <si>
    <t>Ensuite Twin - Single Occupancy</t>
  </si>
  <si>
    <t>Standard Twin - Single Occupancy</t>
  </si>
  <si>
    <t>Total Beds</t>
  </si>
  <si>
    <t>Ensuite Twin Restricted View - Single Occupancy</t>
  </si>
  <si>
    <t>Ensuite Single - Restricted View</t>
  </si>
  <si>
    <t xml:space="preserve">Ensuite Single </t>
  </si>
  <si>
    <t>WILSON HOUSE</t>
  </si>
  <si>
    <t>Single Standard Single with Study Bed (Basement)</t>
  </si>
  <si>
    <t>TOTAL 1UG</t>
  </si>
  <si>
    <t>Continuing Student Halls</t>
  </si>
  <si>
    <t>Ensuite Single - Less than 10sqm</t>
  </si>
  <si>
    <t>Standard Single less than 10sqm</t>
  </si>
  <si>
    <t>Standard Single over 10.1sqm</t>
  </si>
  <si>
    <t>Standard Twin less than 12sqm</t>
  </si>
  <si>
    <t>Standard Twin over 12.1sqm</t>
  </si>
  <si>
    <t>Standard Twin less than 12sqm - Single Occupancy</t>
  </si>
  <si>
    <t>Standard Twin over 12.1sqm - Single Occupancy</t>
  </si>
  <si>
    <t>Total Continuing Beds</t>
  </si>
  <si>
    <t>Postgraduate  Halls</t>
  </si>
  <si>
    <t>SILWOOD PARK</t>
  </si>
  <si>
    <t>Hall Rents - 2024/25</t>
  </si>
  <si>
    <t>No. of Bed Spaces 24/25</t>
  </si>
  <si>
    <t>Ensuite Twin Restriced View</t>
  </si>
  <si>
    <t>Ensuite Single (inc. 2 Accessible Ensuite Rooms)</t>
  </si>
  <si>
    <t>Standard Single C = less than 10sqm</t>
  </si>
  <si>
    <t>Standard Single D = over 10.1sqm</t>
  </si>
  <si>
    <t>Standard Twin C = less than 12sqm</t>
  </si>
  <si>
    <t>Standard Twin C2 = over 12sqm</t>
  </si>
  <si>
    <t>2024/25 Weekly Rent</t>
  </si>
  <si>
    <t xml:space="preserve">2023/24 Weekly Rent </t>
  </si>
  <si>
    <t>22/23 Weekly Rent</t>
  </si>
  <si>
    <t>Weekly Rent 2021-22</t>
  </si>
  <si>
    <t>Weekly Rent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</si>
</sst>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"/>
    <numFmt numFmtId="165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ptos"/>
    </font>
    <font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36C0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36C0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0" fillId="0" borderId="14" xfId="0" applyBorder="1"/>
    <xf numFmtId="164" fontId="9" fillId="0" borderId="14" xfId="0" applyNumberFormat="1" applyFont="1" applyBorder="1"/>
    <xf numFmtId="0" fontId="0" fillId="8" borderId="14" xfId="0" applyFill="1" applyBorder="1"/>
    <xf numFmtId="0" fontId="1" fillId="9" borderId="14" xfId="0" applyFont="1" applyFill="1" applyBorder="1"/>
    <xf numFmtId="164" fontId="7" fillId="9" borderId="14" xfId="0" applyNumberFormat="1" applyFont="1" applyFill="1" applyBorder="1"/>
    <xf numFmtId="164" fontId="9" fillId="8" borderId="14" xfId="0" applyNumberFormat="1" applyFont="1" applyFill="1" applyBorder="1"/>
    <xf numFmtId="0" fontId="10" fillId="0" borderId="14" xfId="0" applyFont="1" applyBorder="1"/>
    <xf numFmtId="164" fontId="11" fillId="0" borderId="14" xfId="0" applyNumberFormat="1" applyFont="1" applyBorder="1"/>
    <xf numFmtId="165" fontId="7" fillId="9" borderId="14" xfId="0" applyNumberFormat="1" applyFont="1" applyFill="1" applyBorder="1"/>
    <xf numFmtId="0" fontId="0" fillId="9" borderId="14" xfId="0" applyFill="1" applyBorder="1"/>
    <xf numFmtId="0" fontId="1" fillId="0" borderId="0" xfId="0" applyFont="1"/>
    <xf numFmtId="0" fontId="7" fillId="8" borderId="14" xfId="0" applyFont="1" applyFill="1" applyBorder="1"/>
    <xf numFmtId="165" fontId="0" fillId="8" borderId="14" xfId="0" applyNumberFormat="1" applyFill="1" applyBorder="1" applyAlignment="1">
      <alignment horizontal="center" vertical="center"/>
    </xf>
    <xf numFmtId="0" fontId="10" fillId="8" borderId="14" xfId="0" applyFont="1" applyFill="1" applyBorder="1"/>
    <xf numFmtId="0" fontId="12" fillId="10" borderId="14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" fillId="10" borderId="15" xfId="0" applyFont="1" applyFill="1" applyBorder="1"/>
    <xf numFmtId="0" fontId="1" fillId="10" borderId="14" xfId="0" applyFont="1" applyFill="1" applyBorder="1"/>
    <xf numFmtId="0" fontId="0" fillId="10" borderId="14" xfId="0" applyFill="1" applyBorder="1"/>
    <xf numFmtId="6" fontId="0" fillId="0" borderId="16" xfId="0" applyNumberFormat="1" applyBorder="1"/>
    <xf numFmtId="6" fontId="0" fillId="0" borderId="14" xfId="0" applyNumberFormat="1" applyBorder="1"/>
    <xf numFmtId="0" fontId="13" fillId="9" borderId="14" xfId="0" applyFont="1" applyFill="1" applyBorder="1"/>
    <xf numFmtId="0" fontId="0" fillId="10" borderId="15" xfId="0" applyFill="1" applyBorder="1"/>
    <xf numFmtId="0" fontId="1" fillId="10" borderId="15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165" fontId="0" fillId="8" borderId="18" xfId="0" applyNumberFormat="1" applyFill="1" applyBorder="1" applyAlignment="1">
      <alignment horizontal="center" vertical="center"/>
    </xf>
    <xf numFmtId="0" fontId="0" fillId="8" borderId="17" xfId="0" applyFill="1" applyBorder="1"/>
    <xf numFmtId="0" fontId="1" fillId="11" borderId="14" xfId="0" applyFont="1" applyFill="1" applyBorder="1"/>
    <xf numFmtId="3" fontId="12" fillId="11" borderId="14" xfId="0" applyNumberFormat="1" applyFont="1" applyFill="1" applyBorder="1"/>
    <xf numFmtId="3" fontId="13" fillId="0" borderId="0" xfId="0" applyNumberFormat="1" applyFont="1"/>
    <xf numFmtId="0" fontId="13" fillId="8" borderId="0" xfId="0" applyFont="1" applyFill="1"/>
    <xf numFmtId="0" fontId="1" fillId="8" borderId="0" xfId="0" applyFont="1" applyFill="1"/>
    <xf numFmtId="0" fontId="0" fillId="8" borderId="0" xfId="0" applyFill="1"/>
    <xf numFmtId="0" fontId="13" fillId="11" borderId="14" xfId="0" applyFont="1" applyFill="1" applyBorder="1"/>
    <xf numFmtId="0" fontId="12" fillId="11" borderId="14" xfId="0" applyFont="1" applyFill="1" applyBorder="1" applyAlignment="1">
      <alignment horizontal="center"/>
    </xf>
    <xf numFmtId="0" fontId="0" fillId="11" borderId="14" xfId="0" applyFill="1" applyBorder="1"/>
    <xf numFmtId="0" fontId="13" fillId="9" borderId="15" xfId="0" applyFont="1" applyFill="1" applyBorder="1"/>
    <xf numFmtId="0" fontId="1" fillId="9" borderId="15" xfId="0" applyFont="1" applyFill="1" applyBorder="1"/>
    <xf numFmtId="0" fontId="12" fillId="11" borderId="14" xfId="0" applyFont="1" applyFill="1" applyBorder="1"/>
    <xf numFmtId="0" fontId="1" fillId="10" borderId="19" xfId="0" applyFont="1" applyFill="1" applyBorder="1"/>
    <xf numFmtId="0" fontId="0" fillId="10" borderId="20" xfId="0" applyFill="1" applyBorder="1"/>
    <xf numFmtId="6" fontId="0" fillId="0" borderId="20" xfId="0" applyNumberFormat="1" applyBorder="1"/>
    <xf numFmtId="0" fontId="0" fillId="9" borderId="20" xfId="0" applyFill="1" applyBorder="1"/>
    <xf numFmtId="165" fontId="10" fillId="0" borderId="19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0" fontId="14" fillId="0" borderId="0" xfId="0" applyFont="1"/>
    <xf numFmtId="0" fontId="13" fillId="10" borderId="14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14" xfId="0" applyFont="1" applyBorder="1"/>
    <xf numFmtId="0" fontId="1" fillId="0" borderId="14" xfId="0" applyFont="1" applyBorder="1"/>
    <xf numFmtId="0" fontId="7" fillId="0" borderId="14" xfId="0" applyFont="1" applyBorder="1" applyAlignment="1">
      <alignment wrapText="1"/>
    </xf>
    <xf numFmtId="0" fontId="7" fillId="0" borderId="14" xfId="0" applyFont="1" applyBorder="1"/>
    <xf numFmtId="0" fontId="0" fillId="0" borderId="14" xfId="0" applyBorder="1" applyAlignment="1">
      <alignment wrapText="1"/>
    </xf>
    <xf numFmtId="3" fontId="13" fillId="11" borderId="14" xfId="0" applyNumberFormat="1" applyFont="1" applyFill="1" applyBorder="1"/>
    <xf numFmtId="0" fontId="13" fillId="12" borderId="14" xfId="0" applyFont="1" applyFill="1" applyBorder="1"/>
    <xf numFmtId="0" fontId="12" fillId="12" borderId="14" xfId="0" applyFont="1" applyFill="1" applyBorder="1" applyAlignment="1">
      <alignment horizontal="center"/>
    </xf>
    <xf numFmtId="0" fontId="1" fillId="12" borderId="14" xfId="0" applyFont="1" applyFill="1" applyBorder="1"/>
    <xf numFmtId="0" fontId="0" fillId="12" borderId="14" xfId="0" applyFill="1" applyBorder="1"/>
    <xf numFmtId="6" fontId="0" fillId="8" borderId="0" xfId="0" applyNumberFormat="1" applyFill="1"/>
    <xf numFmtId="164" fontId="16" fillId="0" borderId="14" xfId="0" applyNumberFormat="1" applyFont="1" applyBorder="1"/>
    <xf numFmtId="0" fontId="13" fillId="0" borderId="0" xfId="0" applyFont="1"/>
    <xf numFmtId="0" fontId="0" fillId="12" borderId="19" xfId="0" applyFill="1" applyBorder="1"/>
    <xf numFmtId="0" fontId="12" fillId="12" borderId="21" xfId="0" applyFont="1" applyFill="1" applyBorder="1" applyAlignment="1">
      <alignment horizontal="center"/>
    </xf>
    <xf numFmtId="0" fontId="0" fillId="12" borderId="21" xfId="0" applyFill="1" applyBorder="1"/>
    <xf numFmtId="0" fontId="0" fillId="12" borderId="22" xfId="0" applyFill="1" applyBorder="1"/>
    <xf numFmtId="0" fontId="0" fillId="8" borderId="17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7B33-A5AF-4064-B4D9-B271507BC4EF}">
  <dimension ref="A1:E86"/>
  <sheetViews>
    <sheetView tabSelected="1" workbookViewId="0">
      <selection activeCell="G83" sqref="G83:G84"/>
    </sheetView>
  </sheetViews>
  <sheetFormatPr defaultRowHeight="15" x14ac:dyDescent="0.25"/>
  <cols>
    <col min="1" max="1" width="15.140625" customWidth="1"/>
    <col min="2" max="2" width="43.28515625" customWidth="1"/>
    <col min="4" max="4" width="13.140625" customWidth="1"/>
    <col min="6" max="6" width="15.140625" customWidth="1"/>
  </cols>
  <sheetData>
    <row r="1" spans="1:5" ht="23.25" x14ac:dyDescent="0.35">
      <c r="A1" s="127" t="s">
        <v>143</v>
      </c>
      <c r="B1" s="127"/>
    </row>
    <row r="2" spans="1:5" ht="93.75" customHeight="1" x14ac:dyDescent="0.25">
      <c r="A2" s="128" t="s">
        <v>0</v>
      </c>
      <c r="B2" s="128" t="s">
        <v>93</v>
      </c>
      <c r="C2" s="128" t="s">
        <v>144</v>
      </c>
      <c r="D2" s="128" t="s">
        <v>151</v>
      </c>
    </row>
    <row r="3" spans="1:5" ht="18.75" x14ac:dyDescent="0.25">
      <c r="A3" s="96"/>
      <c r="B3" s="129" t="s">
        <v>122</v>
      </c>
      <c r="C3" s="97"/>
      <c r="D3" s="96"/>
    </row>
    <row r="4" spans="1:5" ht="45.75" customHeight="1" x14ac:dyDescent="0.25">
      <c r="A4" s="98" t="s">
        <v>102</v>
      </c>
      <c r="B4" s="98"/>
      <c r="C4" s="99"/>
      <c r="D4" s="100"/>
    </row>
    <row r="5" spans="1:5" x14ac:dyDescent="0.25">
      <c r="A5" s="152" t="s">
        <v>20</v>
      </c>
      <c r="B5" s="81" t="s">
        <v>5</v>
      </c>
      <c r="C5" s="81">
        <v>156</v>
      </c>
      <c r="D5" s="102">
        <v>285</v>
      </c>
      <c r="E5" s="130"/>
    </row>
    <row r="6" spans="1:5" x14ac:dyDescent="0.25">
      <c r="A6" s="153"/>
      <c r="B6" s="81" t="s">
        <v>21</v>
      </c>
      <c r="C6" s="81">
        <f>55</f>
        <v>55</v>
      </c>
      <c r="D6" s="102">
        <v>254</v>
      </c>
    </row>
    <row r="7" spans="1:5" x14ac:dyDescent="0.25">
      <c r="A7" s="153"/>
      <c r="B7" s="81" t="s">
        <v>78</v>
      </c>
      <c r="C7" s="81">
        <v>120</v>
      </c>
      <c r="D7" s="102">
        <v>189</v>
      </c>
    </row>
    <row r="8" spans="1:5" x14ac:dyDescent="0.25">
      <c r="A8" s="153"/>
      <c r="B8" s="81" t="s">
        <v>81</v>
      </c>
      <c r="C8" s="81">
        <v>8</v>
      </c>
      <c r="D8" s="102">
        <v>181</v>
      </c>
    </row>
    <row r="9" spans="1:5" ht="15.75" x14ac:dyDescent="0.25">
      <c r="A9" s="103" t="s">
        <v>125</v>
      </c>
      <c r="B9" s="84"/>
      <c r="C9" s="84">
        <f>SUBTOTAL(9,C5:C8)</f>
        <v>339</v>
      </c>
      <c r="D9" s="90"/>
    </row>
    <row r="10" spans="1:5" x14ac:dyDescent="0.25">
      <c r="A10" s="99" t="s">
        <v>97</v>
      </c>
      <c r="B10" s="104"/>
      <c r="C10" s="98"/>
      <c r="D10" s="100"/>
    </row>
    <row r="11" spans="1:5" x14ac:dyDescent="0.25">
      <c r="A11" s="152" t="s">
        <v>15</v>
      </c>
      <c r="B11" s="81" t="s">
        <v>4</v>
      </c>
      <c r="C11" s="81">
        <v>134</v>
      </c>
      <c r="D11" s="102">
        <v>346</v>
      </c>
    </row>
    <row r="12" spans="1:5" x14ac:dyDescent="0.25">
      <c r="A12" s="153"/>
      <c r="B12" s="81" t="s">
        <v>5</v>
      </c>
      <c r="C12" s="81">
        <f>228</f>
        <v>228</v>
      </c>
      <c r="D12" s="102">
        <v>298</v>
      </c>
    </row>
    <row r="13" spans="1:5" x14ac:dyDescent="0.25">
      <c r="A13" s="153"/>
      <c r="B13" s="81" t="s">
        <v>78</v>
      </c>
      <c r="C13" s="81">
        <v>40</v>
      </c>
      <c r="D13" s="102">
        <v>195</v>
      </c>
    </row>
    <row r="14" spans="1:5" x14ac:dyDescent="0.25">
      <c r="A14" s="154"/>
      <c r="B14" s="81" t="s">
        <v>96</v>
      </c>
      <c r="C14" s="81">
        <v>52</v>
      </c>
      <c r="D14" s="102">
        <v>186</v>
      </c>
    </row>
    <row r="15" spans="1:5" ht="15.75" x14ac:dyDescent="0.25">
      <c r="A15" s="103" t="s">
        <v>125</v>
      </c>
      <c r="B15" s="84"/>
      <c r="C15" s="84">
        <f>SUBTOTAL(9,C11:C14)</f>
        <v>454</v>
      </c>
      <c r="D15" s="90"/>
    </row>
    <row r="16" spans="1:5" x14ac:dyDescent="0.25">
      <c r="A16" s="98" t="s">
        <v>101</v>
      </c>
      <c r="B16" s="98"/>
      <c r="C16" s="99"/>
      <c r="D16" s="100"/>
    </row>
    <row r="17" spans="1:4" x14ac:dyDescent="0.25">
      <c r="A17" s="152" t="s">
        <v>98</v>
      </c>
      <c r="B17" s="81" t="s">
        <v>4</v>
      </c>
      <c r="C17" s="81">
        <v>102</v>
      </c>
      <c r="D17" s="102">
        <v>346</v>
      </c>
    </row>
    <row r="18" spans="1:4" x14ac:dyDescent="0.25">
      <c r="A18" s="153"/>
      <c r="B18" s="81" t="s">
        <v>5</v>
      </c>
      <c r="C18" s="81">
        <v>104</v>
      </c>
      <c r="D18" s="102">
        <v>298</v>
      </c>
    </row>
    <row r="19" spans="1:4" x14ac:dyDescent="0.25">
      <c r="A19" s="153"/>
      <c r="B19" s="81" t="s">
        <v>78</v>
      </c>
      <c r="C19" s="81">
        <v>176</v>
      </c>
      <c r="D19" s="102">
        <v>195</v>
      </c>
    </row>
    <row r="20" spans="1:4" x14ac:dyDescent="0.25">
      <c r="A20" s="153"/>
      <c r="B20" s="81" t="s">
        <v>99</v>
      </c>
      <c r="C20" s="81">
        <v>2</v>
      </c>
      <c r="D20" s="102">
        <v>331</v>
      </c>
    </row>
    <row r="21" spans="1:4" x14ac:dyDescent="0.25">
      <c r="A21" s="153"/>
      <c r="B21" s="81" t="s">
        <v>127</v>
      </c>
      <c r="C21" s="81">
        <v>15</v>
      </c>
      <c r="D21" s="102">
        <v>285</v>
      </c>
    </row>
    <row r="22" spans="1:4" x14ac:dyDescent="0.25">
      <c r="A22" s="154"/>
      <c r="B22" s="81" t="s">
        <v>145</v>
      </c>
      <c r="C22" s="81">
        <v>6</v>
      </c>
      <c r="D22" s="102">
        <v>186</v>
      </c>
    </row>
    <row r="23" spans="1:4" ht="24" customHeight="1" x14ac:dyDescent="0.25">
      <c r="A23" s="103" t="s">
        <v>125</v>
      </c>
      <c r="B23" s="84"/>
      <c r="C23" s="84">
        <f>SUBTOTAL(9,C17:C22)</f>
        <v>405</v>
      </c>
      <c r="D23" s="90"/>
    </row>
    <row r="24" spans="1:4" ht="24" customHeight="1" x14ac:dyDescent="0.25">
      <c r="A24" s="131"/>
      <c r="B24" s="132"/>
      <c r="C24" s="132"/>
      <c r="D24" s="81"/>
    </row>
    <row r="25" spans="1:4" x14ac:dyDescent="0.25">
      <c r="A25" s="99" t="s">
        <v>112</v>
      </c>
      <c r="B25" s="99"/>
      <c r="C25" s="99"/>
      <c r="D25" s="100"/>
    </row>
    <row r="26" spans="1:4" ht="15" customHeight="1" x14ac:dyDescent="0.25">
      <c r="A26" s="151" t="s">
        <v>8</v>
      </c>
      <c r="B26" s="133" t="s">
        <v>146</v>
      </c>
      <c r="C26" s="134">
        <v>459</v>
      </c>
      <c r="D26" s="102">
        <v>177</v>
      </c>
    </row>
    <row r="27" spans="1:4" x14ac:dyDescent="0.25">
      <c r="A27" s="151"/>
      <c r="B27" s="134" t="s">
        <v>123</v>
      </c>
      <c r="C27" s="134">
        <v>1</v>
      </c>
      <c r="D27" s="102">
        <v>204</v>
      </c>
    </row>
    <row r="28" spans="1:4" x14ac:dyDescent="0.25">
      <c r="A28" s="151"/>
      <c r="B28" s="134" t="s">
        <v>78</v>
      </c>
      <c r="C28" s="134">
        <v>248</v>
      </c>
      <c r="D28" s="102">
        <v>136</v>
      </c>
    </row>
    <row r="29" spans="1:4" ht="15.75" x14ac:dyDescent="0.25">
      <c r="A29" s="103" t="s">
        <v>125</v>
      </c>
      <c r="B29" s="84"/>
      <c r="C29" s="84">
        <f>SUBTOTAL(9,C26:C28)</f>
        <v>708</v>
      </c>
      <c r="D29" s="90"/>
    </row>
    <row r="30" spans="1:4" x14ac:dyDescent="0.25">
      <c r="A30" s="99" t="s">
        <v>113</v>
      </c>
      <c r="B30" s="105"/>
      <c r="C30" s="105"/>
      <c r="D30" s="106"/>
    </row>
    <row r="31" spans="1:4" x14ac:dyDescent="0.25">
      <c r="A31" s="152" t="s">
        <v>3</v>
      </c>
      <c r="B31" s="81" t="s">
        <v>4</v>
      </c>
      <c r="C31" s="81">
        <v>17</v>
      </c>
      <c r="D31" s="102">
        <v>204</v>
      </c>
    </row>
    <row r="32" spans="1:4" x14ac:dyDescent="0.25">
      <c r="A32" s="153"/>
      <c r="B32" s="81" t="s">
        <v>5</v>
      </c>
      <c r="C32" s="81">
        <v>570</v>
      </c>
      <c r="D32" s="102">
        <v>177</v>
      </c>
    </row>
    <row r="33" spans="1:4" x14ac:dyDescent="0.25">
      <c r="A33" s="154"/>
      <c r="B33" s="81" t="s">
        <v>78</v>
      </c>
      <c r="C33" s="81">
        <v>102</v>
      </c>
      <c r="D33" s="102">
        <v>136</v>
      </c>
    </row>
    <row r="34" spans="1:4" ht="15.75" x14ac:dyDescent="0.25">
      <c r="A34" s="103" t="s">
        <v>125</v>
      </c>
      <c r="B34" s="90"/>
      <c r="C34" s="84">
        <f>SUBTOTAL(9,C31:C33)</f>
        <v>689</v>
      </c>
      <c r="D34" s="90"/>
    </row>
    <row r="35" spans="1:4" x14ac:dyDescent="0.25">
      <c r="A35" s="98" t="s">
        <v>129</v>
      </c>
      <c r="B35" s="98"/>
      <c r="C35" s="99"/>
      <c r="D35" s="100"/>
    </row>
    <row r="36" spans="1:4" x14ac:dyDescent="0.25">
      <c r="A36" s="152" t="s">
        <v>23</v>
      </c>
      <c r="B36" s="81" t="s">
        <v>5</v>
      </c>
      <c r="C36" s="81">
        <v>64</v>
      </c>
      <c r="D36" s="102">
        <v>248</v>
      </c>
    </row>
    <row r="37" spans="1:4" ht="30" x14ac:dyDescent="0.25">
      <c r="A37" s="153"/>
      <c r="B37" s="135" t="s">
        <v>130</v>
      </c>
      <c r="C37" s="81">
        <v>30</v>
      </c>
      <c r="D37" s="102">
        <v>197</v>
      </c>
    </row>
    <row r="38" spans="1:4" x14ac:dyDescent="0.25">
      <c r="A38" s="153"/>
      <c r="B38" s="81" t="s">
        <v>21</v>
      </c>
      <c r="C38" s="81">
        <v>244</v>
      </c>
      <c r="D38" s="102">
        <v>211</v>
      </c>
    </row>
    <row r="39" spans="1:4" x14ac:dyDescent="0.25">
      <c r="A39" s="153"/>
      <c r="B39" s="81" t="s">
        <v>78</v>
      </c>
      <c r="C39" s="81">
        <v>8</v>
      </c>
      <c r="D39" s="102">
        <v>168</v>
      </c>
    </row>
    <row r="40" spans="1:4" x14ac:dyDescent="0.25">
      <c r="A40" s="153"/>
      <c r="B40" s="81" t="s">
        <v>81</v>
      </c>
      <c r="C40" s="81">
        <v>36</v>
      </c>
      <c r="D40" s="102">
        <v>154</v>
      </c>
    </row>
    <row r="41" spans="1:4" ht="15.75" x14ac:dyDescent="0.25">
      <c r="A41" s="103" t="s">
        <v>125</v>
      </c>
      <c r="B41" s="84"/>
      <c r="C41" s="84">
        <f>SUBTOTAL(9,C36:C40)</f>
        <v>382</v>
      </c>
      <c r="D41" s="90"/>
    </row>
    <row r="42" spans="1:4" ht="15.75" x14ac:dyDescent="0.25">
      <c r="A42" s="109" t="s">
        <v>131</v>
      </c>
      <c r="B42" s="109"/>
      <c r="C42" s="136">
        <f>C9+C15+C23+C29+C34+C41</f>
        <v>2977</v>
      </c>
      <c r="D42" s="109"/>
    </row>
    <row r="44" spans="1:4" ht="15" customHeight="1" x14ac:dyDescent="0.25"/>
    <row r="45" spans="1:4" ht="15" customHeight="1" x14ac:dyDescent="0.25">
      <c r="A45" s="99" t="s">
        <v>111</v>
      </c>
      <c r="B45" s="99"/>
      <c r="C45" s="99"/>
      <c r="D45" s="100"/>
    </row>
    <row r="46" spans="1:4" ht="15" customHeight="1" x14ac:dyDescent="0.25">
      <c r="A46" s="107" t="s">
        <v>36</v>
      </c>
      <c r="B46" s="108" t="s">
        <v>110</v>
      </c>
      <c r="C46" s="108">
        <v>6</v>
      </c>
      <c r="D46" s="101">
        <v>175</v>
      </c>
    </row>
    <row r="47" spans="1:4" ht="15" customHeight="1" x14ac:dyDescent="0.25">
      <c r="A47" s="103" t="s">
        <v>125</v>
      </c>
      <c r="B47" s="84"/>
      <c r="C47" s="84">
        <f t="shared" ref="C47" si="0">SUBTOTAL(9,C46)</f>
        <v>6</v>
      </c>
      <c r="D47" s="90"/>
    </row>
    <row r="48" spans="1:4" ht="15" customHeight="1" x14ac:dyDescent="0.25"/>
    <row r="50" spans="1:5" ht="18.75" x14ac:dyDescent="0.3">
      <c r="A50" s="137"/>
      <c r="B50" s="138" t="s">
        <v>132</v>
      </c>
      <c r="C50" s="139"/>
      <c r="D50" s="140"/>
    </row>
    <row r="51" spans="1:5" x14ac:dyDescent="0.25">
      <c r="A51" s="99" t="s">
        <v>118</v>
      </c>
      <c r="B51" s="99"/>
      <c r="C51" s="99"/>
      <c r="D51" s="100"/>
    </row>
    <row r="52" spans="1:5" x14ac:dyDescent="0.25">
      <c r="A52" s="93" t="s">
        <v>82</v>
      </c>
      <c r="B52" s="83" t="s">
        <v>110</v>
      </c>
      <c r="C52" s="81">
        <v>46</v>
      </c>
      <c r="D52" s="102">
        <v>164</v>
      </c>
    </row>
    <row r="53" spans="1:5" ht="15.75" x14ac:dyDescent="0.25">
      <c r="A53" s="103" t="s">
        <v>125</v>
      </c>
      <c r="B53" s="84"/>
      <c r="C53" s="84">
        <f t="shared" ref="C53" si="1">SUBTOTAL(9,C52)</f>
        <v>46</v>
      </c>
      <c r="D53" s="90"/>
    </row>
    <row r="54" spans="1:5" x14ac:dyDescent="0.25">
      <c r="A54" s="99" t="s">
        <v>109</v>
      </c>
      <c r="B54" s="99"/>
      <c r="C54" s="99"/>
      <c r="D54" s="100"/>
    </row>
    <row r="55" spans="1:5" x14ac:dyDescent="0.25">
      <c r="A55" s="148" t="s">
        <v>29</v>
      </c>
      <c r="B55" s="81" t="s">
        <v>133</v>
      </c>
      <c r="C55" s="81">
        <v>63</v>
      </c>
      <c r="D55" s="82">
        <v>248</v>
      </c>
    </row>
    <row r="56" spans="1:5" x14ac:dyDescent="0.25">
      <c r="A56" s="148"/>
      <c r="B56" s="81" t="s">
        <v>31</v>
      </c>
      <c r="C56" s="81">
        <v>55</v>
      </c>
      <c r="D56" s="82">
        <v>261</v>
      </c>
    </row>
    <row r="57" spans="1:5" x14ac:dyDescent="0.25">
      <c r="A57" s="148"/>
      <c r="B57" s="83" t="s">
        <v>147</v>
      </c>
      <c r="C57" s="81">
        <v>18</v>
      </c>
      <c r="D57" s="82">
        <v>188</v>
      </c>
    </row>
    <row r="58" spans="1:5" x14ac:dyDescent="0.25">
      <c r="A58" s="148"/>
      <c r="B58" s="83" t="s">
        <v>148</v>
      </c>
      <c r="C58" s="81">
        <v>4</v>
      </c>
      <c r="D58" s="82">
        <v>196</v>
      </c>
    </row>
    <row r="59" spans="1:5" x14ac:dyDescent="0.25">
      <c r="A59" s="148"/>
      <c r="B59" s="83" t="s">
        <v>149</v>
      </c>
      <c r="C59" s="81">
        <v>4</v>
      </c>
      <c r="D59" s="86">
        <v>152</v>
      </c>
    </row>
    <row r="60" spans="1:5" x14ac:dyDescent="0.25">
      <c r="A60" s="148"/>
      <c r="B60" s="83" t="s">
        <v>150</v>
      </c>
      <c r="C60" s="81">
        <v>18</v>
      </c>
      <c r="D60" s="86">
        <v>157</v>
      </c>
    </row>
    <row r="61" spans="1:5" x14ac:dyDescent="0.25">
      <c r="A61" s="148"/>
      <c r="B61" s="83" t="s">
        <v>78</v>
      </c>
      <c r="C61" s="81">
        <v>2</v>
      </c>
      <c r="D61" s="86">
        <v>178</v>
      </c>
    </row>
    <row r="62" spans="1:5" x14ac:dyDescent="0.25">
      <c r="A62" s="149"/>
      <c r="B62" s="83" t="s">
        <v>123</v>
      </c>
      <c r="C62" s="81">
        <v>1</v>
      </c>
      <c r="D62" s="86">
        <v>286</v>
      </c>
      <c r="E62" s="141"/>
    </row>
    <row r="63" spans="1:5" ht="15.75" x14ac:dyDescent="0.25">
      <c r="A63" s="118" t="s">
        <v>125</v>
      </c>
      <c r="B63" s="119"/>
      <c r="C63" s="119">
        <f>SUM(C55:C62)</f>
        <v>165</v>
      </c>
      <c r="D63" s="90"/>
      <c r="E63" s="141"/>
    </row>
    <row r="64" spans="1:5" x14ac:dyDescent="0.25">
      <c r="A64" s="98" t="s">
        <v>117</v>
      </c>
      <c r="B64" s="98"/>
      <c r="C64" s="98"/>
      <c r="D64" s="100"/>
      <c r="E64" s="141"/>
    </row>
    <row r="65" spans="1:5" x14ac:dyDescent="0.25">
      <c r="A65" s="150" t="s">
        <v>48</v>
      </c>
      <c r="B65" s="134" t="s">
        <v>49</v>
      </c>
      <c r="C65" s="92">
        <v>9</v>
      </c>
      <c r="D65" s="142">
        <v>202</v>
      </c>
      <c r="E65" s="141"/>
    </row>
    <row r="66" spans="1:5" x14ac:dyDescent="0.25">
      <c r="A66" s="151"/>
      <c r="B66" s="134" t="s">
        <v>51</v>
      </c>
      <c r="C66" s="92">
        <v>3</v>
      </c>
      <c r="D66" s="142">
        <v>239</v>
      </c>
      <c r="E66" s="141"/>
    </row>
    <row r="67" spans="1:5" x14ac:dyDescent="0.25">
      <c r="A67" s="151"/>
      <c r="B67" s="134" t="s">
        <v>114</v>
      </c>
      <c r="C67" s="92">
        <v>111</v>
      </c>
      <c r="D67" s="142">
        <v>229</v>
      </c>
      <c r="E67" s="141"/>
    </row>
    <row r="68" spans="1:5" x14ac:dyDescent="0.25">
      <c r="A68" s="151"/>
      <c r="B68" s="134" t="s">
        <v>54</v>
      </c>
      <c r="C68" s="92">
        <v>99</v>
      </c>
      <c r="D68" s="142">
        <v>250</v>
      </c>
      <c r="E68" s="141"/>
    </row>
    <row r="69" spans="1:5" x14ac:dyDescent="0.25">
      <c r="A69" s="151"/>
      <c r="B69" s="134" t="s">
        <v>55</v>
      </c>
      <c r="C69" s="92">
        <v>12</v>
      </c>
      <c r="D69" s="142">
        <v>257</v>
      </c>
      <c r="E69" s="141"/>
    </row>
    <row r="70" spans="1:5" x14ac:dyDescent="0.25">
      <c r="A70" s="151"/>
      <c r="B70" s="134" t="s">
        <v>115</v>
      </c>
      <c r="C70" s="92">
        <v>16</v>
      </c>
      <c r="D70" s="142">
        <v>264</v>
      </c>
      <c r="E70" s="141"/>
    </row>
    <row r="71" spans="1:5" x14ac:dyDescent="0.25">
      <c r="A71" s="151"/>
      <c r="B71" s="134" t="s">
        <v>57</v>
      </c>
      <c r="C71" s="92">
        <v>4</v>
      </c>
      <c r="D71" s="142">
        <v>283</v>
      </c>
      <c r="E71" s="141"/>
    </row>
    <row r="72" spans="1:5" x14ac:dyDescent="0.25">
      <c r="A72" s="151"/>
      <c r="B72" s="92" t="s">
        <v>116</v>
      </c>
      <c r="C72" s="92">
        <v>2</v>
      </c>
      <c r="D72" s="142">
        <v>137</v>
      </c>
      <c r="E72" s="114"/>
    </row>
    <row r="73" spans="1:5" ht="15.75" x14ac:dyDescent="0.25">
      <c r="A73" s="103" t="s">
        <v>125</v>
      </c>
      <c r="B73" s="84"/>
      <c r="C73" s="84">
        <f t="shared" ref="C73" si="2">SUBTOTAL(9,C65:C72)</f>
        <v>256</v>
      </c>
      <c r="D73" s="90"/>
    </row>
    <row r="74" spans="1:5" ht="15.75" x14ac:dyDescent="0.25">
      <c r="A74" s="115" t="s">
        <v>140</v>
      </c>
      <c r="B74" s="115"/>
      <c r="C74" s="115">
        <f>C53+C63+C73</f>
        <v>467</v>
      </c>
      <c r="D74" s="115"/>
    </row>
    <row r="75" spans="1:5" ht="15.75" x14ac:dyDescent="0.25">
      <c r="A75" s="143"/>
      <c r="B75" s="143"/>
      <c r="C75" s="143"/>
      <c r="D75" s="143"/>
    </row>
    <row r="77" spans="1:5" ht="18.75" x14ac:dyDescent="0.3">
      <c r="A77" s="144"/>
      <c r="B77" s="145" t="s">
        <v>141</v>
      </c>
      <c r="C77" s="146"/>
      <c r="D77" s="147"/>
    </row>
    <row r="78" spans="1:5" x14ac:dyDescent="0.25">
      <c r="A78" s="121" t="s">
        <v>142</v>
      </c>
      <c r="B78" s="98"/>
      <c r="C78" s="98"/>
      <c r="D78" s="100"/>
    </row>
    <row r="79" spans="1:5" x14ac:dyDescent="0.25">
      <c r="A79" s="125" t="s">
        <v>38</v>
      </c>
      <c r="B79" s="94" t="s">
        <v>21</v>
      </c>
      <c r="C79" s="87">
        <v>67</v>
      </c>
      <c r="D79" s="102">
        <v>122</v>
      </c>
    </row>
    <row r="80" spans="1:5" x14ac:dyDescent="0.25">
      <c r="A80" s="126" t="s">
        <v>39</v>
      </c>
      <c r="B80" s="94" t="s">
        <v>119</v>
      </c>
      <c r="C80" s="87">
        <v>27</v>
      </c>
      <c r="D80" s="102">
        <v>109</v>
      </c>
    </row>
    <row r="81" spans="1:4" x14ac:dyDescent="0.25">
      <c r="A81" s="126"/>
      <c r="B81" s="94" t="s">
        <v>41</v>
      </c>
      <c r="C81" s="87">
        <v>2</v>
      </c>
      <c r="D81" s="102">
        <v>195</v>
      </c>
    </row>
    <row r="82" spans="1:4" x14ac:dyDescent="0.25">
      <c r="A82" s="126"/>
      <c r="B82" s="94" t="s">
        <v>42</v>
      </c>
      <c r="C82" s="87">
        <v>3</v>
      </c>
      <c r="D82" s="102">
        <v>250</v>
      </c>
    </row>
    <row r="83" spans="1:4" x14ac:dyDescent="0.25">
      <c r="A83" s="126"/>
      <c r="B83" s="94" t="s">
        <v>43</v>
      </c>
      <c r="C83" s="87">
        <v>1</v>
      </c>
      <c r="D83" s="102">
        <v>220</v>
      </c>
    </row>
    <row r="84" spans="1:4" ht="15.75" x14ac:dyDescent="0.25">
      <c r="A84" s="103" t="s">
        <v>125</v>
      </c>
      <c r="B84" s="84"/>
      <c r="C84" s="84">
        <f>SUBTOTAL(9,C79:C83)</f>
        <v>100</v>
      </c>
      <c r="D84" s="90"/>
    </row>
    <row r="85" spans="1:4" ht="15.75" x14ac:dyDescent="0.25">
      <c r="A85" s="112"/>
      <c r="B85" s="113"/>
      <c r="C85" s="113"/>
      <c r="D85" s="114"/>
    </row>
    <row r="86" spans="1:4" ht="15.75" x14ac:dyDescent="0.25">
      <c r="A86" s="112"/>
      <c r="B86" s="113"/>
      <c r="C86" s="113"/>
      <c r="D86" s="114"/>
    </row>
  </sheetData>
  <mergeCells count="8">
    <mergeCell ref="A55:A62"/>
    <mergeCell ref="A65:A72"/>
    <mergeCell ref="A5:A8"/>
    <mergeCell ref="A11:A14"/>
    <mergeCell ref="A17:A22"/>
    <mergeCell ref="A26:A28"/>
    <mergeCell ref="A31:A33"/>
    <mergeCell ref="A36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91A3-18B0-48F5-B5B7-6D3911AC44F8}">
  <dimension ref="A1:D89"/>
  <sheetViews>
    <sheetView workbookViewId="0">
      <selection activeCell="L13" sqref="L13:L14"/>
    </sheetView>
  </sheetViews>
  <sheetFormatPr defaultRowHeight="15" x14ac:dyDescent="0.25"/>
  <cols>
    <col min="1" max="1" width="14.7109375" customWidth="1"/>
    <col min="2" max="2" width="44.7109375" customWidth="1"/>
    <col min="3" max="3" width="8.7109375" customWidth="1"/>
    <col min="4" max="4" width="16.7109375" customWidth="1"/>
  </cols>
  <sheetData>
    <row r="1" spans="1:4" ht="93.75" x14ac:dyDescent="0.25">
      <c r="A1" s="95" t="s">
        <v>0</v>
      </c>
      <c r="B1" s="95" t="s">
        <v>93</v>
      </c>
      <c r="C1" s="95" t="s">
        <v>121</v>
      </c>
      <c r="D1" s="95" t="s">
        <v>152</v>
      </c>
    </row>
    <row r="2" spans="1:4" ht="18.75" x14ac:dyDescent="0.25">
      <c r="A2" s="96"/>
      <c r="B2" s="97" t="s">
        <v>122</v>
      </c>
      <c r="C2" s="97"/>
      <c r="D2" s="96"/>
    </row>
    <row r="3" spans="1:4" x14ac:dyDescent="0.25">
      <c r="A3" s="98" t="s">
        <v>102</v>
      </c>
      <c r="B3" s="98"/>
      <c r="C3" s="99"/>
      <c r="D3" s="100"/>
    </row>
    <row r="4" spans="1:4" x14ac:dyDescent="0.25">
      <c r="A4" s="152" t="s">
        <v>20</v>
      </c>
      <c r="B4" s="81" t="s">
        <v>5</v>
      </c>
      <c r="C4" s="81">
        <v>153</v>
      </c>
      <c r="D4" s="101">
        <v>279</v>
      </c>
    </row>
    <row r="5" spans="1:4" x14ac:dyDescent="0.25">
      <c r="A5" s="153"/>
      <c r="B5" s="81" t="s">
        <v>21</v>
      </c>
      <c r="C5" s="81">
        <f>55</f>
        <v>55</v>
      </c>
      <c r="D5" s="102">
        <v>249</v>
      </c>
    </row>
    <row r="6" spans="1:4" x14ac:dyDescent="0.25">
      <c r="A6" s="153"/>
      <c r="B6" s="81" t="s">
        <v>123</v>
      </c>
      <c r="C6" s="81">
        <v>0</v>
      </c>
      <c r="D6" s="102">
        <v>307</v>
      </c>
    </row>
    <row r="7" spans="1:4" x14ac:dyDescent="0.25">
      <c r="A7" s="153"/>
      <c r="B7" s="81" t="s">
        <v>78</v>
      </c>
      <c r="C7" s="81">
        <v>118</v>
      </c>
      <c r="D7" s="102">
        <v>185</v>
      </c>
    </row>
    <row r="8" spans="1:4" x14ac:dyDescent="0.25">
      <c r="A8" s="153"/>
      <c r="B8" s="81" t="s">
        <v>81</v>
      </c>
      <c r="C8" s="81">
        <v>0</v>
      </c>
      <c r="D8" s="102">
        <v>177</v>
      </c>
    </row>
    <row r="9" spans="1:4" x14ac:dyDescent="0.25">
      <c r="A9" s="154"/>
      <c r="B9" s="81" t="s">
        <v>124</v>
      </c>
      <c r="C9" s="81">
        <v>4</v>
      </c>
      <c r="D9" s="102">
        <v>261</v>
      </c>
    </row>
    <row r="10" spans="1:4" ht="15.75" x14ac:dyDescent="0.25">
      <c r="A10" s="103" t="s">
        <v>125</v>
      </c>
      <c r="B10" s="84"/>
      <c r="C10" s="84">
        <f>SUBTOTAL(9,C4:C9)</f>
        <v>330</v>
      </c>
      <c r="D10" s="90"/>
    </row>
    <row r="11" spans="1:4" x14ac:dyDescent="0.25">
      <c r="A11" s="99" t="s">
        <v>97</v>
      </c>
      <c r="B11" s="104"/>
      <c r="C11" s="98"/>
      <c r="D11" s="100"/>
    </row>
    <row r="12" spans="1:4" x14ac:dyDescent="0.25">
      <c r="A12" s="152" t="s">
        <v>15</v>
      </c>
      <c r="B12" s="81" t="s">
        <v>4</v>
      </c>
      <c r="C12" s="81">
        <v>134</v>
      </c>
      <c r="D12" s="102">
        <v>339</v>
      </c>
    </row>
    <row r="13" spans="1:4" x14ac:dyDescent="0.25">
      <c r="A13" s="153"/>
      <c r="B13" s="81" t="s">
        <v>5</v>
      </c>
      <c r="C13" s="81">
        <f>228</f>
        <v>228</v>
      </c>
      <c r="D13" s="102">
        <v>292</v>
      </c>
    </row>
    <row r="14" spans="1:4" x14ac:dyDescent="0.25">
      <c r="A14" s="153"/>
      <c r="B14" s="81" t="s">
        <v>123</v>
      </c>
      <c r="C14" s="81">
        <f>(40-C15)/2</f>
        <v>0</v>
      </c>
      <c r="D14" s="102">
        <v>339</v>
      </c>
    </row>
    <row r="15" spans="1:4" x14ac:dyDescent="0.25">
      <c r="A15" s="153"/>
      <c r="B15" s="81" t="s">
        <v>78</v>
      </c>
      <c r="C15" s="83">
        <v>40</v>
      </c>
      <c r="D15" s="102">
        <v>191</v>
      </c>
    </row>
    <row r="16" spans="1:4" x14ac:dyDescent="0.25">
      <c r="A16" s="153"/>
      <c r="B16" s="81" t="s">
        <v>126</v>
      </c>
      <c r="C16" s="83">
        <v>0</v>
      </c>
      <c r="D16" s="102">
        <v>324</v>
      </c>
    </row>
    <row r="17" spans="1:4" x14ac:dyDescent="0.25">
      <c r="A17" s="154"/>
      <c r="B17" s="81" t="s">
        <v>96</v>
      </c>
      <c r="C17" s="83">
        <v>52</v>
      </c>
      <c r="D17" s="102">
        <v>182</v>
      </c>
    </row>
    <row r="18" spans="1:4" ht="15.75" x14ac:dyDescent="0.25">
      <c r="A18" s="103" t="s">
        <v>125</v>
      </c>
      <c r="B18" s="84"/>
      <c r="C18" s="84">
        <f t="shared" ref="C18" si="0">SUBTOTAL(9,C12:C17)</f>
        <v>454</v>
      </c>
      <c r="D18" s="90"/>
    </row>
    <row r="19" spans="1:4" x14ac:dyDescent="0.25">
      <c r="A19" s="98" t="s">
        <v>101</v>
      </c>
      <c r="B19" s="98"/>
      <c r="C19" s="99"/>
      <c r="D19" s="100"/>
    </row>
    <row r="20" spans="1:4" x14ac:dyDescent="0.25">
      <c r="A20" s="152" t="s">
        <v>98</v>
      </c>
      <c r="B20" s="81" t="s">
        <v>4</v>
      </c>
      <c r="C20" s="81">
        <v>102</v>
      </c>
      <c r="D20" s="101">
        <v>339</v>
      </c>
    </row>
    <row r="21" spans="1:4" x14ac:dyDescent="0.25">
      <c r="A21" s="153"/>
      <c r="B21" s="81" t="s">
        <v>5</v>
      </c>
      <c r="C21" s="81">
        <v>104</v>
      </c>
      <c r="D21" s="102">
        <v>292</v>
      </c>
    </row>
    <row r="22" spans="1:4" x14ac:dyDescent="0.25">
      <c r="A22" s="153"/>
      <c r="B22" s="81" t="s">
        <v>123</v>
      </c>
      <c r="C22" s="81">
        <v>0</v>
      </c>
      <c r="D22" s="102">
        <v>339</v>
      </c>
    </row>
    <row r="23" spans="1:4" x14ac:dyDescent="0.25">
      <c r="A23" s="153"/>
      <c r="B23" s="81" t="s">
        <v>78</v>
      </c>
      <c r="C23" s="81">
        <v>168</v>
      </c>
      <c r="D23" s="102">
        <v>191</v>
      </c>
    </row>
    <row r="24" spans="1:4" x14ac:dyDescent="0.25">
      <c r="A24" s="153"/>
      <c r="B24" s="81" t="s">
        <v>99</v>
      </c>
      <c r="C24" s="81">
        <v>2</v>
      </c>
      <c r="D24" s="102">
        <v>324</v>
      </c>
    </row>
    <row r="25" spans="1:4" x14ac:dyDescent="0.25">
      <c r="A25" s="153"/>
      <c r="B25" s="81" t="s">
        <v>127</v>
      </c>
      <c r="C25" s="81">
        <v>15</v>
      </c>
      <c r="D25" s="102">
        <v>279</v>
      </c>
    </row>
    <row r="26" spans="1:4" x14ac:dyDescent="0.25">
      <c r="A26" s="154"/>
      <c r="B26" s="81" t="s">
        <v>96</v>
      </c>
      <c r="C26" s="81">
        <v>6</v>
      </c>
      <c r="D26" s="102">
        <v>182</v>
      </c>
    </row>
    <row r="27" spans="1:4" ht="15.75" x14ac:dyDescent="0.25">
      <c r="A27" s="103" t="s">
        <v>125</v>
      </c>
      <c r="B27" s="84"/>
      <c r="C27" s="84">
        <f t="shared" ref="C27" si="1">SUBTOTAL(9,C20:C26)</f>
        <v>397</v>
      </c>
      <c r="D27" s="90"/>
    </row>
    <row r="28" spans="1:4" x14ac:dyDescent="0.25">
      <c r="A28" s="99" t="s">
        <v>112</v>
      </c>
      <c r="B28" s="99"/>
      <c r="C28" s="99"/>
      <c r="D28" s="100"/>
    </row>
    <row r="29" spans="1:4" x14ac:dyDescent="0.25">
      <c r="A29" s="157" t="s">
        <v>8</v>
      </c>
      <c r="B29" s="87" t="s">
        <v>128</v>
      </c>
      <c r="C29" s="87">
        <v>454</v>
      </c>
      <c r="D29" s="101">
        <v>172</v>
      </c>
    </row>
    <row r="30" spans="1:4" x14ac:dyDescent="0.25">
      <c r="A30" s="157"/>
      <c r="B30" s="87" t="s">
        <v>123</v>
      </c>
      <c r="C30" s="87">
        <v>1</v>
      </c>
      <c r="D30" s="102">
        <v>198</v>
      </c>
    </row>
    <row r="31" spans="1:4" x14ac:dyDescent="0.25">
      <c r="A31" s="157"/>
      <c r="B31" s="87" t="s">
        <v>78</v>
      </c>
      <c r="C31" s="87">
        <v>246</v>
      </c>
      <c r="D31" s="102">
        <v>132</v>
      </c>
    </row>
    <row r="32" spans="1:4" ht="15.75" x14ac:dyDescent="0.25">
      <c r="A32" s="103" t="s">
        <v>125</v>
      </c>
      <c r="B32" s="84"/>
      <c r="C32" s="84">
        <f t="shared" ref="C32" si="2">SUBTOTAL(9,C29:C31)</f>
        <v>701</v>
      </c>
      <c r="D32" s="90"/>
    </row>
    <row r="33" spans="1:4" x14ac:dyDescent="0.25">
      <c r="A33" s="99" t="s">
        <v>113</v>
      </c>
      <c r="B33" s="105"/>
      <c r="C33" s="105"/>
      <c r="D33" s="106"/>
    </row>
    <row r="34" spans="1:4" x14ac:dyDescent="0.25">
      <c r="A34" s="152" t="s">
        <v>3</v>
      </c>
      <c r="B34" s="81" t="s">
        <v>4</v>
      </c>
      <c r="C34" s="81">
        <v>17</v>
      </c>
      <c r="D34" s="102">
        <v>198</v>
      </c>
    </row>
    <row r="35" spans="1:4" x14ac:dyDescent="0.25">
      <c r="A35" s="153"/>
      <c r="B35" s="81" t="s">
        <v>5</v>
      </c>
      <c r="C35" s="81">
        <v>563</v>
      </c>
      <c r="D35" s="102">
        <v>172</v>
      </c>
    </row>
    <row r="36" spans="1:4" x14ac:dyDescent="0.25">
      <c r="A36" s="153"/>
      <c r="B36" s="81" t="s">
        <v>123</v>
      </c>
      <c r="C36" s="81">
        <v>0</v>
      </c>
      <c r="D36" s="102">
        <v>198</v>
      </c>
    </row>
    <row r="37" spans="1:4" x14ac:dyDescent="0.25">
      <c r="A37" s="154"/>
      <c r="B37" s="81" t="s">
        <v>78</v>
      </c>
      <c r="C37" s="81">
        <v>102</v>
      </c>
      <c r="D37" s="102">
        <v>132</v>
      </c>
    </row>
    <row r="38" spans="1:4" ht="15.75" x14ac:dyDescent="0.25">
      <c r="A38" s="103" t="s">
        <v>125</v>
      </c>
      <c r="B38" s="90"/>
      <c r="C38" s="84">
        <f t="shared" ref="C38" si="3">SUBTOTAL(9,C34:C37)</f>
        <v>682</v>
      </c>
      <c r="D38" s="90"/>
    </row>
    <row r="39" spans="1:4" x14ac:dyDescent="0.25">
      <c r="A39" s="98" t="s">
        <v>129</v>
      </c>
      <c r="B39" s="98"/>
      <c r="C39" s="99"/>
      <c r="D39" s="100"/>
    </row>
    <row r="40" spans="1:4" x14ac:dyDescent="0.25">
      <c r="A40" s="152" t="s">
        <v>23</v>
      </c>
      <c r="B40" s="81" t="s">
        <v>5</v>
      </c>
      <c r="C40" s="81">
        <v>64</v>
      </c>
      <c r="D40" s="101">
        <v>243</v>
      </c>
    </row>
    <row r="41" spans="1:4" x14ac:dyDescent="0.25">
      <c r="A41" s="153"/>
      <c r="B41" s="81" t="s">
        <v>130</v>
      </c>
      <c r="C41" s="81">
        <v>30</v>
      </c>
      <c r="D41" s="102">
        <v>192</v>
      </c>
    </row>
    <row r="42" spans="1:4" x14ac:dyDescent="0.25">
      <c r="A42" s="153"/>
      <c r="B42" s="81" t="s">
        <v>21</v>
      </c>
      <c r="C42" s="81">
        <v>241</v>
      </c>
      <c r="D42" s="102">
        <v>207</v>
      </c>
    </row>
    <row r="43" spans="1:4" x14ac:dyDescent="0.25">
      <c r="A43" s="153"/>
      <c r="B43" s="81" t="s">
        <v>78</v>
      </c>
      <c r="C43" s="81">
        <v>8</v>
      </c>
      <c r="D43" s="102">
        <v>164</v>
      </c>
    </row>
    <row r="44" spans="1:4" x14ac:dyDescent="0.25">
      <c r="A44" s="153"/>
      <c r="B44" s="81" t="s">
        <v>81</v>
      </c>
      <c r="C44" s="81">
        <v>0</v>
      </c>
      <c r="D44" s="102">
        <v>151</v>
      </c>
    </row>
    <row r="45" spans="1:4" x14ac:dyDescent="0.25">
      <c r="A45" s="153"/>
      <c r="B45" s="81" t="s">
        <v>123</v>
      </c>
      <c r="C45" s="81">
        <v>0</v>
      </c>
      <c r="D45" s="102">
        <v>268</v>
      </c>
    </row>
    <row r="46" spans="1:4" x14ac:dyDescent="0.25">
      <c r="A46" s="154"/>
      <c r="B46" s="81" t="s">
        <v>124</v>
      </c>
      <c r="C46" s="81">
        <v>15</v>
      </c>
      <c r="D46" s="102">
        <v>228</v>
      </c>
    </row>
    <row r="47" spans="1:4" ht="15.75" x14ac:dyDescent="0.25">
      <c r="A47" s="103" t="s">
        <v>125</v>
      </c>
      <c r="B47" s="84"/>
      <c r="C47" s="84">
        <f>SUBTOTAL(9,C40:C46)</f>
        <v>358</v>
      </c>
      <c r="D47" s="90"/>
    </row>
    <row r="48" spans="1:4" x14ac:dyDescent="0.25">
      <c r="A48" s="99" t="s">
        <v>111</v>
      </c>
      <c r="B48" s="99"/>
      <c r="C48" s="99"/>
      <c r="D48" s="100"/>
    </row>
    <row r="49" spans="1:4" x14ac:dyDescent="0.25">
      <c r="A49" s="107" t="s">
        <v>36</v>
      </c>
      <c r="B49" s="108" t="s">
        <v>110</v>
      </c>
      <c r="C49" s="108">
        <v>6</v>
      </c>
      <c r="D49" s="101">
        <v>171</v>
      </c>
    </row>
    <row r="50" spans="1:4" ht="15.75" x14ac:dyDescent="0.25">
      <c r="A50" s="103" t="s">
        <v>125</v>
      </c>
      <c r="B50" s="84"/>
      <c r="C50" s="84">
        <f t="shared" ref="C50" si="4">SUBTOTAL(9,C49)</f>
        <v>6</v>
      </c>
      <c r="D50" s="90"/>
    </row>
    <row r="51" spans="1:4" ht="18.75" x14ac:dyDescent="0.3">
      <c r="A51" s="109" t="s">
        <v>131</v>
      </c>
      <c r="B51" s="109"/>
      <c r="C51" s="110">
        <f>C10+C18+C27+C32+C38+C47+C50</f>
        <v>2928</v>
      </c>
      <c r="D51" s="109"/>
    </row>
    <row r="52" spans="1:4" ht="15.75" x14ac:dyDescent="0.25">
      <c r="A52" s="91"/>
      <c r="B52" s="91"/>
      <c r="C52" s="111"/>
      <c r="D52" s="91"/>
    </row>
    <row r="53" spans="1:4" ht="15.75" x14ac:dyDescent="0.25">
      <c r="A53" s="112"/>
      <c r="B53" s="113"/>
      <c r="C53" s="113"/>
      <c r="D53" s="114"/>
    </row>
    <row r="54" spans="1:4" ht="18.75" x14ac:dyDescent="0.3">
      <c r="A54" s="115"/>
      <c r="B54" s="116" t="s">
        <v>132</v>
      </c>
      <c r="C54" s="109"/>
      <c r="D54" s="117"/>
    </row>
    <row r="55" spans="1:4" x14ac:dyDescent="0.25">
      <c r="A55" s="99" t="s">
        <v>118</v>
      </c>
      <c r="B55" s="99"/>
      <c r="C55" s="99"/>
      <c r="D55" s="100"/>
    </row>
    <row r="56" spans="1:4" x14ac:dyDescent="0.25">
      <c r="A56" s="93" t="s">
        <v>82</v>
      </c>
      <c r="B56" s="83" t="s">
        <v>110</v>
      </c>
      <c r="C56" s="81">
        <v>42</v>
      </c>
      <c r="D56" s="102">
        <v>158</v>
      </c>
    </row>
    <row r="57" spans="1:4" ht="15.75" x14ac:dyDescent="0.25">
      <c r="A57" s="103" t="s">
        <v>125</v>
      </c>
      <c r="B57" s="84"/>
      <c r="C57" s="84">
        <f t="shared" ref="C57" si="5">SUBTOTAL(9,C56)</f>
        <v>42</v>
      </c>
      <c r="D57" s="90"/>
    </row>
    <row r="58" spans="1:4" x14ac:dyDescent="0.25">
      <c r="A58" s="99" t="s">
        <v>109</v>
      </c>
      <c r="B58" s="99"/>
      <c r="C58" s="99"/>
      <c r="D58" s="100"/>
    </row>
    <row r="59" spans="1:4" x14ac:dyDescent="0.25">
      <c r="A59" s="148" t="s">
        <v>29</v>
      </c>
      <c r="B59" s="83" t="s">
        <v>133</v>
      </c>
      <c r="C59" s="81">
        <v>60</v>
      </c>
      <c r="D59" s="101">
        <v>240</v>
      </c>
    </row>
    <row r="60" spans="1:4" x14ac:dyDescent="0.25">
      <c r="A60" s="148"/>
      <c r="B60" s="83" t="s">
        <v>31</v>
      </c>
      <c r="C60" s="81">
        <v>54</v>
      </c>
      <c r="D60" s="102">
        <v>252</v>
      </c>
    </row>
    <row r="61" spans="1:4" x14ac:dyDescent="0.25">
      <c r="A61" s="148"/>
      <c r="B61" s="83" t="s">
        <v>134</v>
      </c>
      <c r="C61" s="81">
        <v>18</v>
      </c>
      <c r="D61" s="102">
        <v>182</v>
      </c>
    </row>
    <row r="62" spans="1:4" x14ac:dyDescent="0.25">
      <c r="A62" s="148"/>
      <c r="B62" s="83" t="s">
        <v>135</v>
      </c>
      <c r="C62" s="81">
        <v>4</v>
      </c>
      <c r="D62" s="102">
        <v>189</v>
      </c>
    </row>
    <row r="63" spans="1:4" x14ac:dyDescent="0.25">
      <c r="A63" s="148"/>
      <c r="B63" s="83" t="s">
        <v>136</v>
      </c>
      <c r="C63" s="81">
        <v>0</v>
      </c>
      <c r="D63" s="102">
        <v>147</v>
      </c>
    </row>
    <row r="64" spans="1:4" x14ac:dyDescent="0.25">
      <c r="A64" s="148"/>
      <c r="B64" s="83" t="s">
        <v>137</v>
      </c>
      <c r="C64" s="81">
        <v>0</v>
      </c>
      <c r="D64" s="102">
        <v>152</v>
      </c>
    </row>
    <row r="65" spans="1:4" x14ac:dyDescent="0.25">
      <c r="A65" s="148"/>
      <c r="B65" s="83" t="s">
        <v>78</v>
      </c>
      <c r="C65" s="81">
        <v>0</v>
      </c>
      <c r="D65" s="102">
        <v>172</v>
      </c>
    </row>
    <row r="66" spans="1:4" x14ac:dyDescent="0.25">
      <c r="A66" s="148"/>
      <c r="B66" s="83" t="s">
        <v>138</v>
      </c>
      <c r="C66" s="81">
        <v>2</v>
      </c>
      <c r="D66" s="102">
        <v>211</v>
      </c>
    </row>
    <row r="67" spans="1:4" x14ac:dyDescent="0.25">
      <c r="A67" s="148"/>
      <c r="B67" s="83" t="s">
        <v>139</v>
      </c>
      <c r="C67" s="81">
        <v>10</v>
      </c>
      <c r="D67" s="102">
        <v>220</v>
      </c>
    </row>
    <row r="68" spans="1:4" x14ac:dyDescent="0.25">
      <c r="A68" s="149"/>
      <c r="B68" s="83" t="s">
        <v>123</v>
      </c>
      <c r="C68" s="81">
        <v>1</v>
      </c>
      <c r="D68" s="102">
        <v>276</v>
      </c>
    </row>
    <row r="69" spans="1:4" ht="15.75" x14ac:dyDescent="0.25">
      <c r="A69" s="118" t="s">
        <v>125</v>
      </c>
      <c r="B69" s="119"/>
      <c r="C69" s="119">
        <f t="shared" ref="C69" si="6">SUBTOTAL(9,C59:C68)</f>
        <v>149</v>
      </c>
      <c r="D69" s="90"/>
    </row>
    <row r="70" spans="1:4" x14ac:dyDescent="0.25">
      <c r="A70" s="98" t="s">
        <v>117</v>
      </c>
      <c r="B70" s="98"/>
      <c r="C70" s="98"/>
      <c r="D70" s="100"/>
    </row>
    <row r="71" spans="1:4" x14ac:dyDescent="0.25">
      <c r="A71" s="150" t="s">
        <v>48</v>
      </c>
      <c r="B71" s="92" t="s">
        <v>49</v>
      </c>
      <c r="C71" s="92">
        <v>9</v>
      </c>
      <c r="D71" s="102">
        <v>195</v>
      </c>
    </row>
    <row r="72" spans="1:4" x14ac:dyDescent="0.25">
      <c r="A72" s="151"/>
      <c r="B72" s="92" t="s">
        <v>51</v>
      </c>
      <c r="C72" s="92">
        <v>3</v>
      </c>
      <c r="D72" s="102">
        <v>231</v>
      </c>
    </row>
    <row r="73" spans="1:4" x14ac:dyDescent="0.25">
      <c r="A73" s="151"/>
      <c r="B73" s="92" t="s">
        <v>114</v>
      </c>
      <c r="C73" s="92">
        <v>108</v>
      </c>
      <c r="D73" s="102">
        <v>221</v>
      </c>
    </row>
    <row r="74" spans="1:4" x14ac:dyDescent="0.25">
      <c r="A74" s="151"/>
      <c r="B74" s="92" t="s">
        <v>54</v>
      </c>
      <c r="C74" s="92">
        <v>99</v>
      </c>
      <c r="D74" s="102">
        <v>242</v>
      </c>
    </row>
    <row r="75" spans="1:4" x14ac:dyDescent="0.25">
      <c r="A75" s="151"/>
      <c r="B75" s="92" t="s">
        <v>55</v>
      </c>
      <c r="C75" s="92">
        <v>12</v>
      </c>
      <c r="D75" s="102">
        <v>248</v>
      </c>
    </row>
    <row r="76" spans="1:4" x14ac:dyDescent="0.25">
      <c r="A76" s="151"/>
      <c r="B76" s="92" t="s">
        <v>115</v>
      </c>
      <c r="C76" s="92">
        <v>16</v>
      </c>
      <c r="D76" s="102">
        <v>255</v>
      </c>
    </row>
    <row r="77" spans="1:4" x14ac:dyDescent="0.25">
      <c r="A77" s="151"/>
      <c r="B77" s="92" t="s">
        <v>57</v>
      </c>
      <c r="C77" s="92">
        <v>4</v>
      </c>
      <c r="D77" s="102">
        <v>273</v>
      </c>
    </row>
    <row r="78" spans="1:4" x14ac:dyDescent="0.25">
      <c r="A78" s="151"/>
      <c r="B78" s="92" t="s">
        <v>116</v>
      </c>
      <c r="C78" s="92">
        <v>2</v>
      </c>
      <c r="D78" s="102">
        <v>132</v>
      </c>
    </row>
    <row r="79" spans="1:4" ht="15.75" x14ac:dyDescent="0.25">
      <c r="A79" s="103" t="s">
        <v>125</v>
      </c>
      <c r="B79" s="84"/>
      <c r="C79" s="84">
        <f t="shared" ref="C79" si="7">SUBTOTAL(9,C71:C78)</f>
        <v>253</v>
      </c>
      <c r="D79" s="90"/>
    </row>
    <row r="80" spans="1:4" ht="18.75" x14ac:dyDescent="0.3">
      <c r="A80" s="115" t="s">
        <v>140</v>
      </c>
      <c r="B80" s="115"/>
      <c r="C80" s="120">
        <f>C57+C69+C79</f>
        <v>444</v>
      </c>
      <c r="D80" s="115"/>
    </row>
    <row r="82" spans="1:4" ht="18.75" x14ac:dyDescent="0.3">
      <c r="A82" s="117"/>
      <c r="B82" s="116" t="s">
        <v>141</v>
      </c>
      <c r="C82" s="117"/>
      <c r="D82" s="117"/>
    </row>
    <row r="83" spans="1:4" x14ac:dyDescent="0.25">
      <c r="A83" s="121" t="s">
        <v>142</v>
      </c>
      <c r="B83" s="98"/>
      <c r="C83" s="98"/>
      <c r="D83" s="122"/>
    </row>
    <row r="84" spans="1:4" x14ac:dyDescent="0.25">
      <c r="A84" s="155" t="s">
        <v>38</v>
      </c>
      <c r="B84" s="94" t="s">
        <v>21</v>
      </c>
      <c r="C84" s="87">
        <v>65</v>
      </c>
      <c r="D84" s="123">
        <v>118</v>
      </c>
    </row>
    <row r="85" spans="1:4" x14ac:dyDescent="0.25">
      <c r="A85" s="156"/>
      <c r="B85" s="94" t="s">
        <v>119</v>
      </c>
      <c r="C85" s="87">
        <v>27</v>
      </c>
      <c r="D85" s="123">
        <v>105</v>
      </c>
    </row>
    <row r="86" spans="1:4" x14ac:dyDescent="0.25">
      <c r="A86" s="156"/>
      <c r="B86" s="94" t="s">
        <v>41</v>
      </c>
      <c r="C86" s="87">
        <v>1</v>
      </c>
      <c r="D86" s="123">
        <v>188</v>
      </c>
    </row>
    <row r="87" spans="1:4" x14ac:dyDescent="0.25">
      <c r="A87" s="156"/>
      <c r="B87" s="94" t="s">
        <v>42</v>
      </c>
      <c r="C87" s="87">
        <v>3</v>
      </c>
      <c r="D87" s="123">
        <v>242</v>
      </c>
    </row>
    <row r="88" spans="1:4" x14ac:dyDescent="0.25">
      <c r="A88" s="156"/>
      <c r="B88" s="94" t="s">
        <v>43</v>
      </c>
      <c r="C88" s="87">
        <v>1</v>
      </c>
      <c r="D88" s="123">
        <v>213</v>
      </c>
    </row>
    <row r="89" spans="1:4" ht="15.75" x14ac:dyDescent="0.25">
      <c r="A89" s="103" t="s">
        <v>125</v>
      </c>
      <c r="B89" s="84"/>
      <c r="C89" s="84">
        <f>SUBTOTAL(9,C84:C88)</f>
        <v>97</v>
      </c>
      <c r="D89" s="124"/>
    </row>
  </sheetData>
  <mergeCells count="9">
    <mergeCell ref="A59:A68"/>
    <mergeCell ref="A71:A78"/>
    <mergeCell ref="A84:A88"/>
    <mergeCell ref="A4:A9"/>
    <mergeCell ref="A12:A17"/>
    <mergeCell ref="A20:A26"/>
    <mergeCell ref="A29:A31"/>
    <mergeCell ref="A34:A37"/>
    <mergeCell ref="A40:A4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6598-DD8F-43F3-AF5A-B3FF750FBCA6}">
  <dimension ref="A1:D65"/>
  <sheetViews>
    <sheetView workbookViewId="0">
      <selection activeCell="M18" sqref="M18"/>
    </sheetView>
  </sheetViews>
  <sheetFormatPr defaultRowHeight="15" x14ac:dyDescent="0.25"/>
  <cols>
    <col min="1" max="1" width="14.7109375" customWidth="1"/>
    <col min="2" max="2" width="44.7109375" customWidth="1"/>
    <col min="3" max="3" width="8.7109375" customWidth="1"/>
    <col min="4" max="4" width="16.7109375" customWidth="1"/>
  </cols>
  <sheetData>
    <row r="1" spans="1:4" ht="45" x14ac:dyDescent="0.25">
      <c r="A1" s="78" t="s">
        <v>0</v>
      </c>
      <c r="B1" s="79" t="s">
        <v>93</v>
      </c>
      <c r="C1" s="79" t="s">
        <v>94</v>
      </c>
      <c r="D1" s="80" t="s">
        <v>153</v>
      </c>
    </row>
    <row r="2" spans="1:4" x14ac:dyDescent="0.25">
      <c r="A2" s="159" t="s">
        <v>15</v>
      </c>
      <c r="B2" s="81" t="s">
        <v>4</v>
      </c>
      <c r="C2" s="81">
        <v>134</v>
      </c>
      <c r="D2" s="82">
        <v>331</v>
      </c>
    </row>
    <row r="3" spans="1:4" x14ac:dyDescent="0.25">
      <c r="A3" s="159"/>
      <c r="B3" s="81" t="s">
        <v>5</v>
      </c>
      <c r="C3" s="81">
        <f>228</f>
        <v>228</v>
      </c>
      <c r="D3" s="82">
        <v>285</v>
      </c>
    </row>
    <row r="4" spans="1:4" x14ac:dyDescent="0.25">
      <c r="A4" s="159"/>
      <c r="B4" s="81" t="s">
        <v>78</v>
      </c>
      <c r="C4" s="83">
        <v>40</v>
      </c>
      <c r="D4" s="82">
        <v>186</v>
      </c>
    </row>
    <row r="5" spans="1:4" x14ac:dyDescent="0.25">
      <c r="A5" s="159"/>
      <c r="B5" s="81" t="s">
        <v>95</v>
      </c>
      <c r="C5" s="83">
        <v>26</v>
      </c>
      <c r="D5" s="82">
        <v>316</v>
      </c>
    </row>
    <row r="6" spans="1:4" x14ac:dyDescent="0.25">
      <c r="A6" s="159"/>
      <c r="B6" s="81" t="s">
        <v>96</v>
      </c>
      <c r="C6" s="83">
        <v>0</v>
      </c>
      <c r="D6" s="82">
        <v>177</v>
      </c>
    </row>
    <row r="7" spans="1:4" x14ac:dyDescent="0.25">
      <c r="A7" s="84" t="s">
        <v>97</v>
      </c>
      <c r="B7" s="84"/>
      <c r="C7" s="84">
        <f>SUM(C2:C6)</f>
        <v>428</v>
      </c>
      <c r="D7" s="85"/>
    </row>
    <row r="8" spans="1:4" x14ac:dyDescent="0.25">
      <c r="A8" s="159" t="s">
        <v>98</v>
      </c>
      <c r="B8" s="81" t="s">
        <v>4</v>
      </c>
      <c r="C8" s="81">
        <v>102</v>
      </c>
      <c r="D8" s="82">
        <v>331</v>
      </c>
    </row>
    <row r="9" spans="1:4" x14ac:dyDescent="0.25">
      <c r="A9" s="159"/>
      <c r="B9" s="81" t="s">
        <v>5</v>
      </c>
      <c r="C9" s="81">
        <v>104</v>
      </c>
      <c r="D9" s="82">
        <v>285</v>
      </c>
    </row>
    <row r="10" spans="1:4" x14ac:dyDescent="0.25">
      <c r="A10" s="159"/>
      <c r="B10" s="81" t="s">
        <v>6</v>
      </c>
      <c r="C10" s="81">
        <v>72</v>
      </c>
      <c r="D10" s="82">
        <v>331</v>
      </c>
    </row>
    <row r="11" spans="1:4" x14ac:dyDescent="0.25">
      <c r="A11" s="159"/>
      <c r="B11" s="81" t="s">
        <v>78</v>
      </c>
      <c r="C11" s="81">
        <v>34</v>
      </c>
      <c r="D11" s="82">
        <v>186</v>
      </c>
    </row>
    <row r="12" spans="1:4" x14ac:dyDescent="0.25">
      <c r="A12" s="159"/>
      <c r="B12" s="81" t="s">
        <v>99</v>
      </c>
      <c r="C12" s="81">
        <v>3</v>
      </c>
      <c r="D12" s="82">
        <v>316</v>
      </c>
    </row>
    <row r="13" spans="1:4" x14ac:dyDescent="0.25">
      <c r="A13" s="159"/>
      <c r="B13" s="81" t="s">
        <v>100</v>
      </c>
      <c r="C13" s="81">
        <f>14</f>
        <v>14</v>
      </c>
      <c r="D13" s="82">
        <v>272</v>
      </c>
    </row>
    <row r="14" spans="1:4" x14ac:dyDescent="0.25">
      <c r="A14" s="159"/>
      <c r="B14" s="81" t="s">
        <v>95</v>
      </c>
      <c r="C14" s="81">
        <v>3</v>
      </c>
      <c r="D14" s="82">
        <v>316</v>
      </c>
    </row>
    <row r="15" spans="1:4" x14ac:dyDescent="0.25">
      <c r="A15" s="84" t="s">
        <v>101</v>
      </c>
      <c r="B15" s="84"/>
      <c r="C15" s="84">
        <f>SUM(C8:C14)</f>
        <v>332</v>
      </c>
      <c r="D15" s="85"/>
    </row>
    <row r="16" spans="1:4" x14ac:dyDescent="0.25">
      <c r="A16" s="159" t="s">
        <v>20</v>
      </c>
      <c r="B16" s="81" t="s">
        <v>5</v>
      </c>
      <c r="C16" s="81">
        <v>153</v>
      </c>
      <c r="D16" s="82">
        <v>272</v>
      </c>
    </row>
    <row r="17" spans="1:4" x14ac:dyDescent="0.25">
      <c r="A17" s="159"/>
      <c r="B17" s="81" t="s">
        <v>21</v>
      </c>
      <c r="C17" s="81">
        <f>55</f>
        <v>55</v>
      </c>
      <c r="D17" s="82">
        <v>187</v>
      </c>
    </row>
    <row r="18" spans="1:4" x14ac:dyDescent="0.25">
      <c r="A18" s="159"/>
      <c r="B18" s="81" t="s">
        <v>6</v>
      </c>
      <c r="C18" s="81">
        <v>59</v>
      </c>
      <c r="D18" s="82">
        <v>299</v>
      </c>
    </row>
    <row r="19" spans="1:4" x14ac:dyDescent="0.25">
      <c r="A19" s="159"/>
      <c r="B19" s="81" t="s">
        <v>22</v>
      </c>
      <c r="C19" s="81">
        <v>4</v>
      </c>
      <c r="D19" s="82">
        <v>206</v>
      </c>
    </row>
    <row r="20" spans="1:4" x14ac:dyDescent="0.25">
      <c r="A20" s="84" t="s">
        <v>102</v>
      </c>
      <c r="B20" s="84"/>
      <c r="C20" s="84">
        <f>SUM(C16:C19)</f>
        <v>271</v>
      </c>
      <c r="D20" s="85"/>
    </row>
    <row r="21" spans="1:4" x14ac:dyDescent="0.25">
      <c r="A21" s="159" t="s">
        <v>23</v>
      </c>
      <c r="B21" s="81" t="s">
        <v>5</v>
      </c>
      <c r="C21" s="81">
        <v>61</v>
      </c>
      <c r="D21" s="82">
        <v>237</v>
      </c>
    </row>
    <row r="22" spans="1:4" x14ac:dyDescent="0.25">
      <c r="A22" s="159"/>
      <c r="B22" s="81" t="s">
        <v>103</v>
      </c>
      <c r="C22" s="81">
        <v>30</v>
      </c>
      <c r="D22" s="82">
        <v>132</v>
      </c>
    </row>
    <row r="23" spans="1:4" x14ac:dyDescent="0.25">
      <c r="A23" s="159"/>
      <c r="B23" s="81" t="s">
        <v>21</v>
      </c>
      <c r="C23" s="81">
        <v>235</v>
      </c>
      <c r="D23" s="82">
        <v>146</v>
      </c>
    </row>
    <row r="24" spans="1:4" x14ac:dyDescent="0.25">
      <c r="A24" s="159"/>
      <c r="B24" s="81" t="s">
        <v>6</v>
      </c>
      <c r="C24" s="81">
        <v>5</v>
      </c>
      <c r="D24" s="82">
        <v>261</v>
      </c>
    </row>
    <row r="25" spans="1:4" x14ac:dyDescent="0.25">
      <c r="A25" s="159"/>
      <c r="B25" s="81" t="s">
        <v>22</v>
      </c>
      <c r="C25" s="81">
        <v>15</v>
      </c>
      <c r="D25" s="82">
        <v>161</v>
      </c>
    </row>
    <row r="26" spans="1:4" x14ac:dyDescent="0.25">
      <c r="A26" s="84" t="s">
        <v>104</v>
      </c>
      <c r="B26" s="84"/>
      <c r="C26" s="84">
        <f>SUM(C21:C25)</f>
        <v>346</v>
      </c>
      <c r="D26" s="85"/>
    </row>
    <row r="27" spans="1:4" x14ac:dyDescent="0.25">
      <c r="A27" s="161" t="s">
        <v>29</v>
      </c>
      <c r="B27" s="83" t="s">
        <v>30</v>
      </c>
      <c r="C27" s="81">
        <v>58</v>
      </c>
      <c r="D27" s="86">
        <v>237</v>
      </c>
    </row>
    <row r="28" spans="1:4" x14ac:dyDescent="0.25">
      <c r="A28" s="161"/>
      <c r="B28" s="83" t="s">
        <v>31</v>
      </c>
      <c r="C28" s="81">
        <v>55</v>
      </c>
      <c r="D28" s="86">
        <v>248</v>
      </c>
    </row>
    <row r="29" spans="1:4" x14ac:dyDescent="0.25">
      <c r="A29" s="161"/>
      <c r="B29" s="83" t="s">
        <v>105</v>
      </c>
      <c r="C29" s="81">
        <v>18</v>
      </c>
      <c r="D29" s="86">
        <v>129</v>
      </c>
    </row>
    <row r="30" spans="1:4" x14ac:dyDescent="0.25">
      <c r="A30" s="161"/>
      <c r="B30" s="83" t="s">
        <v>106</v>
      </c>
      <c r="C30" s="81">
        <v>4</v>
      </c>
      <c r="D30" s="86">
        <v>137</v>
      </c>
    </row>
    <row r="31" spans="1:4" x14ac:dyDescent="0.25">
      <c r="A31" s="161"/>
      <c r="B31" s="83" t="s">
        <v>107</v>
      </c>
      <c r="C31" s="81">
        <v>2</v>
      </c>
      <c r="D31" s="86">
        <v>141</v>
      </c>
    </row>
    <row r="32" spans="1:4" x14ac:dyDescent="0.25">
      <c r="A32" s="161"/>
      <c r="B32" s="83" t="s">
        <v>108</v>
      </c>
      <c r="C32" s="81">
        <v>10</v>
      </c>
      <c r="D32" s="86">
        <v>149</v>
      </c>
    </row>
    <row r="33" spans="1:4" x14ac:dyDescent="0.25">
      <c r="A33" s="161"/>
      <c r="B33" s="83" t="s">
        <v>6</v>
      </c>
      <c r="C33" s="81">
        <v>1</v>
      </c>
      <c r="D33" s="86">
        <v>272</v>
      </c>
    </row>
    <row r="34" spans="1:4" x14ac:dyDescent="0.25">
      <c r="A34" s="84" t="s">
        <v>109</v>
      </c>
      <c r="B34" s="84"/>
      <c r="C34" s="84">
        <f>SUM(C27:C33)</f>
        <v>148</v>
      </c>
      <c r="D34" s="85"/>
    </row>
    <row r="35" spans="1:4" x14ac:dyDescent="0.25">
      <c r="A35" s="93" t="s">
        <v>36</v>
      </c>
      <c r="B35" s="83" t="s">
        <v>110</v>
      </c>
      <c r="C35" s="83">
        <v>6</v>
      </c>
      <c r="D35" s="82">
        <v>167</v>
      </c>
    </row>
    <row r="36" spans="1:4" x14ac:dyDescent="0.25">
      <c r="A36" s="84" t="s">
        <v>111</v>
      </c>
      <c r="B36" s="84"/>
      <c r="C36" s="84">
        <f>SUM(C35:C35)</f>
        <v>6</v>
      </c>
      <c r="D36" s="85"/>
    </row>
    <row r="37" spans="1:4" x14ac:dyDescent="0.25">
      <c r="A37" s="158" t="s">
        <v>8</v>
      </c>
      <c r="B37" s="87" t="s">
        <v>5</v>
      </c>
      <c r="C37" s="87">
        <v>454</v>
      </c>
      <c r="D37" s="88">
        <v>166</v>
      </c>
    </row>
    <row r="38" spans="1:4" x14ac:dyDescent="0.25">
      <c r="A38" s="158"/>
      <c r="B38" s="87" t="s">
        <v>6</v>
      </c>
      <c r="C38" s="87">
        <v>64</v>
      </c>
      <c r="D38" s="88">
        <v>191</v>
      </c>
    </row>
    <row r="39" spans="1:4" x14ac:dyDescent="0.25">
      <c r="A39" s="158"/>
      <c r="B39" s="87" t="s">
        <v>78</v>
      </c>
      <c r="C39" s="87">
        <v>118</v>
      </c>
      <c r="D39" s="88">
        <v>127</v>
      </c>
    </row>
    <row r="40" spans="1:4" x14ac:dyDescent="0.25">
      <c r="A40" s="84" t="s">
        <v>112</v>
      </c>
      <c r="B40" s="84"/>
      <c r="C40" s="84">
        <f>SUM(C37:C39)</f>
        <v>636</v>
      </c>
      <c r="D40" s="89"/>
    </row>
    <row r="41" spans="1:4" x14ac:dyDescent="0.25">
      <c r="A41" s="159" t="s">
        <v>3</v>
      </c>
      <c r="B41" s="81" t="s">
        <v>4</v>
      </c>
      <c r="C41" s="81">
        <v>17</v>
      </c>
      <c r="D41" s="86">
        <v>191</v>
      </c>
    </row>
    <row r="42" spans="1:4" x14ac:dyDescent="0.25">
      <c r="A42" s="159"/>
      <c r="B42" s="81" t="s">
        <v>5</v>
      </c>
      <c r="C42" s="81">
        <v>563</v>
      </c>
      <c r="D42" s="86">
        <v>166</v>
      </c>
    </row>
    <row r="43" spans="1:4" x14ac:dyDescent="0.25">
      <c r="A43" s="159"/>
      <c r="B43" s="81" t="s">
        <v>6</v>
      </c>
      <c r="C43" s="81">
        <f>(102-C44)/2</f>
        <v>24</v>
      </c>
      <c r="D43" s="86">
        <v>191</v>
      </c>
    </row>
    <row r="44" spans="1:4" x14ac:dyDescent="0.25">
      <c r="A44" s="159"/>
      <c r="B44" s="81" t="s">
        <v>78</v>
      </c>
      <c r="C44" s="81">
        <v>54</v>
      </c>
      <c r="D44" s="86">
        <v>127</v>
      </c>
    </row>
    <row r="45" spans="1:4" x14ac:dyDescent="0.25">
      <c r="A45" s="84" t="s">
        <v>113</v>
      </c>
      <c r="B45" s="90"/>
      <c r="C45" s="84">
        <f>SUM(C41:C44)</f>
        <v>658</v>
      </c>
      <c r="D45" s="85"/>
    </row>
    <row r="46" spans="1:4" x14ac:dyDescent="0.25">
      <c r="C46" s="91">
        <f>C7+C15+C20+C26+C34+C36+C40+C45</f>
        <v>2825</v>
      </c>
    </row>
    <row r="48" spans="1:4" x14ac:dyDescent="0.25">
      <c r="A48" s="160" t="s">
        <v>48</v>
      </c>
      <c r="B48" s="92" t="s">
        <v>49</v>
      </c>
      <c r="C48" s="92">
        <v>11</v>
      </c>
      <c r="D48" s="88">
        <v>188</v>
      </c>
    </row>
    <row r="49" spans="1:4" x14ac:dyDescent="0.25">
      <c r="A49" s="160"/>
      <c r="B49" s="92" t="s">
        <v>51</v>
      </c>
      <c r="C49" s="92">
        <v>3</v>
      </c>
      <c r="D49" s="88">
        <v>223</v>
      </c>
    </row>
    <row r="50" spans="1:4" x14ac:dyDescent="0.25">
      <c r="A50" s="160"/>
      <c r="B50" s="92" t="s">
        <v>114</v>
      </c>
      <c r="C50" s="92">
        <v>109</v>
      </c>
      <c r="D50" s="88">
        <v>214</v>
      </c>
    </row>
    <row r="51" spans="1:4" x14ac:dyDescent="0.25">
      <c r="A51" s="160"/>
      <c r="B51" s="92" t="s">
        <v>54</v>
      </c>
      <c r="C51" s="92">
        <v>96</v>
      </c>
      <c r="D51" s="88">
        <v>234</v>
      </c>
    </row>
    <row r="52" spans="1:4" x14ac:dyDescent="0.25">
      <c r="A52" s="160"/>
      <c r="B52" s="92" t="s">
        <v>55</v>
      </c>
      <c r="C52" s="92">
        <v>12</v>
      </c>
      <c r="D52" s="88">
        <v>240</v>
      </c>
    </row>
    <row r="53" spans="1:4" x14ac:dyDescent="0.25">
      <c r="A53" s="160"/>
      <c r="B53" s="92" t="s">
        <v>115</v>
      </c>
      <c r="C53" s="92">
        <v>17</v>
      </c>
      <c r="D53" s="88">
        <v>246</v>
      </c>
    </row>
    <row r="54" spans="1:4" x14ac:dyDescent="0.25">
      <c r="A54" s="160"/>
      <c r="B54" s="92" t="s">
        <v>57</v>
      </c>
      <c r="C54" s="92">
        <v>4</v>
      </c>
      <c r="D54" s="88">
        <v>264</v>
      </c>
    </row>
    <row r="55" spans="1:4" x14ac:dyDescent="0.25">
      <c r="A55" s="160"/>
      <c r="B55" s="92" t="s">
        <v>116</v>
      </c>
      <c r="C55" s="92">
        <v>2</v>
      </c>
      <c r="D55" s="88">
        <v>128</v>
      </c>
    </row>
    <row r="56" spans="1:4" x14ac:dyDescent="0.25">
      <c r="A56" s="84" t="s">
        <v>117</v>
      </c>
      <c r="B56" s="84"/>
      <c r="C56" s="84">
        <f>SUM(C48:C55)</f>
        <v>254</v>
      </c>
      <c r="D56" s="89"/>
    </row>
    <row r="57" spans="1:4" x14ac:dyDescent="0.25">
      <c r="A57" s="93" t="s">
        <v>82</v>
      </c>
      <c r="B57" s="83" t="s">
        <v>110</v>
      </c>
      <c r="C57" s="81">
        <v>42</v>
      </c>
      <c r="D57" s="82">
        <v>155</v>
      </c>
    </row>
    <row r="58" spans="1:4" x14ac:dyDescent="0.25">
      <c r="A58" s="84" t="s">
        <v>118</v>
      </c>
      <c r="B58" s="84"/>
      <c r="C58" s="84">
        <f>SUM(C57)</f>
        <v>42</v>
      </c>
      <c r="D58" s="85"/>
    </row>
    <row r="60" spans="1:4" x14ac:dyDescent="0.25">
      <c r="A60" s="158" t="s">
        <v>38</v>
      </c>
      <c r="B60" s="94" t="s">
        <v>21</v>
      </c>
      <c r="C60" s="87">
        <v>65</v>
      </c>
      <c r="D60" s="88">
        <v>113</v>
      </c>
    </row>
    <row r="61" spans="1:4" x14ac:dyDescent="0.25">
      <c r="A61" s="158"/>
      <c r="B61" s="94" t="s">
        <v>119</v>
      </c>
      <c r="C61" s="87">
        <v>27</v>
      </c>
      <c r="D61" s="88">
        <v>101</v>
      </c>
    </row>
    <row r="62" spans="1:4" x14ac:dyDescent="0.25">
      <c r="A62" s="158"/>
      <c r="B62" s="94" t="s">
        <v>41</v>
      </c>
      <c r="C62" s="87">
        <v>1</v>
      </c>
      <c r="D62" s="88">
        <v>181</v>
      </c>
    </row>
    <row r="63" spans="1:4" x14ac:dyDescent="0.25">
      <c r="A63" s="158"/>
      <c r="B63" s="94" t="s">
        <v>42</v>
      </c>
      <c r="C63" s="87">
        <v>3</v>
      </c>
      <c r="D63" s="88">
        <v>233</v>
      </c>
    </row>
    <row r="64" spans="1:4" x14ac:dyDescent="0.25">
      <c r="A64" s="158"/>
      <c r="B64" s="94" t="s">
        <v>43</v>
      </c>
      <c r="C64" s="87">
        <v>1</v>
      </c>
      <c r="D64" s="88">
        <v>205</v>
      </c>
    </row>
    <row r="65" spans="1:4" x14ac:dyDescent="0.25">
      <c r="A65" s="84" t="s">
        <v>120</v>
      </c>
      <c r="B65" s="84"/>
      <c r="C65" s="84">
        <f>SUM(C60:C64)</f>
        <v>97</v>
      </c>
      <c r="D65" s="85"/>
    </row>
  </sheetData>
  <mergeCells count="9">
    <mergeCell ref="A37:A39"/>
    <mergeCell ref="A41:A44"/>
    <mergeCell ref="A48:A55"/>
    <mergeCell ref="A60:A64"/>
    <mergeCell ref="A2:A6"/>
    <mergeCell ref="A8:A14"/>
    <mergeCell ref="A16:A19"/>
    <mergeCell ref="A21:A25"/>
    <mergeCell ref="A27:A3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F84A7-62D8-42B4-B136-C04B7EA2389F}">
  <dimension ref="A1:D94"/>
  <sheetViews>
    <sheetView workbookViewId="0">
      <selection activeCell="E93" sqref="E93:E94"/>
    </sheetView>
  </sheetViews>
  <sheetFormatPr defaultColWidth="38.28515625" defaultRowHeight="15" x14ac:dyDescent="0.25"/>
  <cols>
    <col min="2" max="2" width="43" bestFit="1" customWidth="1"/>
    <col min="3" max="3" width="10.85546875" bestFit="1" customWidth="1"/>
  </cols>
  <sheetData>
    <row r="1" spans="1:4" ht="15.75" thickBot="1" x14ac:dyDescent="0.3">
      <c r="A1" s="1" t="s">
        <v>0</v>
      </c>
      <c r="B1" s="2" t="s">
        <v>1</v>
      </c>
      <c r="C1" s="2" t="s">
        <v>2</v>
      </c>
      <c r="D1" s="4" t="s">
        <v>154</v>
      </c>
    </row>
    <row r="2" spans="1:4" x14ac:dyDescent="0.25">
      <c r="A2" s="162" t="s">
        <v>3</v>
      </c>
      <c r="B2" s="6" t="s">
        <v>4</v>
      </c>
      <c r="C2" s="6">
        <v>17</v>
      </c>
      <c r="D2" s="7">
        <v>179</v>
      </c>
    </row>
    <row r="3" spans="1:4" x14ac:dyDescent="0.25">
      <c r="A3" s="163"/>
      <c r="B3" s="10" t="s">
        <v>5</v>
      </c>
      <c r="C3" s="10">
        <v>570</v>
      </c>
      <c r="D3" s="11">
        <v>156</v>
      </c>
    </row>
    <row r="4" spans="1:4" x14ac:dyDescent="0.25">
      <c r="A4" s="163"/>
      <c r="B4" s="10" t="s">
        <v>6</v>
      </c>
      <c r="C4" s="10">
        <v>51</v>
      </c>
      <c r="D4" s="12">
        <v>179</v>
      </c>
    </row>
    <row r="5" spans="1:4" ht="15.75" thickBot="1" x14ac:dyDescent="0.3">
      <c r="A5" s="163"/>
      <c r="B5" s="3" t="s">
        <v>7</v>
      </c>
      <c r="C5" s="3">
        <v>638</v>
      </c>
      <c r="D5" s="3"/>
    </row>
    <row r="6" spans="1:4" x14ac:dyDescent="0.25">
      <c r="A6" s="162" t="s">
        <v>8</v>
      </c>
      <c r="B6" s="13" t="s">
        <v>5</v>
      </c>
      <c r="C6" s="6">
        <v>459</v>
      </c>
      <c r="D6" s="14">
        <v>156</v>
      </c>
    </row>
    <row r="7" spans="1:4" x14ac:dyDescent="0.25">
      <c r="A7" s="163"/>
      <c r="B7" s="10" t="s">
        <v>6</v>
      </c>
      <c r="C7" s="10">
        <v>125</v>
      </c>
      <c r="D7" s="12">
        <v>179</v>
      </c>
    </row>
    <row r="8" spans="1:4" ht="15.75" thickBot="1" x14ac:dyDescent="0.3">
      <c r="A8" s="164"/>
      <c r="B8" s="15" t="s">
        <v>7</v>
      </c>
      <c r="C8" s="16">
        <f>SUM(C6:C7)</f>
        <v>584</v>
      </c>
      <c r="D8" s="16"/>
    </row>
    <row r="9" spans="1:4" x14ac:dyDescent="0.25">
      <c r="A9" s="162" t="s">
        <v>9</v>
      </c>
      <c r="B9" s="13" t="s">
        <v>5</v>
      </c>
      <c r="C9" s="6">
        <v>48</v>
      </c>
      <c r="D9" s="14">
        <v>151</v>
      </c>
    </row>
    <row r="10" spans="1:4" ht="15.75" thickBot="1" x14ac:dyDescent="0.3">
      <c r="A10" s="164"/>
      <c r="B10" s="15" t="s">
        <v>7</v>
      </c>
      <c r="C10" s="16">
        <f>SUM(C9:C9)</f>
        <v>48</v>
      </c>
      <c r="D10" s="16"/>
    </row>
    <row r="11" spans="1:4" x14ac:dyDescent="0.25">
      <c r="A11" s="162" t="s">
        <v>10</v>
      </c>
      <c r="B11" s="13" t="s">
        <v>11</v>
      </c>
      <c r="C11" s="6">
        <v>5</v>
      </c>
      <c r="D11" s="7">
        <v>170</v>
      </c>
    </row>
    <row r="12" spans="1:4" x14ac:dyDescent="0.25">
      <c r="A12" s="163"/>
      <c r="B12" s="10" t="s">
        <v>12</v>
      </c>
      <c r="C12" s="10">
        <v>61</v>
      </c>
      <c r="D12" s="11">
        <v>180</v>
      </c>
    </row>
    <row r="13" spans="1:4" x14ac:dyDescent="0.25">
      <c r="A13" s="163"/>
      <c r="B13" s="10" t="s">
        <v>13</v>
      </c>
      <c r="C13" s="10">
        <v>11</v>
      </c>
      <c r="D13" s="11">
        <v>190</v>
      </c>
    </row>
    <row r="14" spans="1:4" x14ac:dyDescent="0.25">
      <c r="A14" s="163"/>
      <c r="B14" s="10" t="s">
        <v>14</v>
      </c>
      <c r="C14" s="10">
        <v>5</v>
      </c>
      <c r="D14" s="11">
        <v>200</v>
      </c>
    </row>
    <row r="15" spans="1:4" ht="15.75" thickBot="1" x14ac:dyDescent="0.3">
      <c r="A15" s="164"/>
      <c r="B15" s="15" t="s">
        <v>7</v>
      </c>
      <c r="C15" s="16">
        <f>SUM(C11:C14)</f>
        <v>82</v>
      </c>
      <c r="D15" s="15"/>
    </row>
    <row r="16" spans="1:4" ht="15.75" thickBot="1" x14ac:dyDescent="0.3">
      <c r="A16" s="17"/>
      <c r="B16" s="17"/>
      <c r="C16" s="17"/>
      <c r="D16" s="17"/>
    </row>
    <row r="17" spans="1:4" ht="15.75" thickBot="1" x14ac:dyDescent="0.3">
      <c r="A17" s="1" t="s">
        <v>0</v>
      </c>
      <c r="B17" s="2" t="s">
        <v>1</v>
      </c>
      <c r="C17" s="2" t="s">
        <v>2</v>
      </c>
      <c r="D17" s="4" t="s">
        <v>154</v>
      </c>
    </row>
    <row r="18" spans="1:4" x14ac:dyDescent="0.25">
      <c r="A18" s="9" t="s">
        <v>15</v>
      </c>
      <c r="B18" s="6" t="s">
        <v>4</v>
      </c>
      <c r="C18" s="18">
        <v>134</v>
      </c>
      <c r="D18" s="12">
        <v>316</v>
      </c>
    </row>
    <row r="19" spans="1:4" x14ac:dyDescent="0.25">
      <c r="A19" s="9"/>
      <c r="B19" s="10" t="s">
        <v>5</v>
      </c>
      <c r="C19" s="18">
        <v>228</v>
      </c>
      <c r="D19" s="12">
        <v>272</v>
      </c>
    </row>
    <row r="20" spans="1:4" x14ac:dyDescent="0.25">
      <c r="A20" s="9"/>
      <c r="B20" s="10" t="s">
        <v>6</v>
      </c>
      <c r="C20" s="18">
        <v>19</v>
      </c>
      <c r="D20" s="12">
        <v>316</v>
      </c>
    </row>
    <row r="21" spans="1:4" x14ac:dyDescent="0.25">
      <c r="A21" s="9"/>
      <c r="B21" s="10" t="s">
        <v>16</v>
      </c>
      <c r="C21" s="18">
        <v>27</v>
      </c>
      <c r="D21" s="12">
        <v>302</v>
      </c>
    </row>
    <row r="22" spans="1:4" ht="15.75" thickBot="1" x14ac:dyDescent="0.3">
      <c r="A22" s="15"/>
      <c r="B22" s="16" t="s">
        <v>7</v>
      </c>
      <c r="C22" s="16">
        <f>SUM(C18:C21)</f>
        <v>408</v>
      </c>
      <c r="D22" s="3"/>
    </row>
    <row r="23" spans="1:4" x14ac:dyDescent="0.25">
      <c r="A23" s="5" t="s">
        <v>17</v>
      </c>
      <c r="B23" s="6" t="s">
        <v>4</v>
      </c>
      <c r="C23" s="10">
        <v>102</v>
      </c>
      <c r="D23" s="14">
        <v>316</v>
      </c>
    </row>
    <row r="24" spans="1:4" x14ac:dyDescent="0.25">
      <c r="A24" s="9"/>
      <c r="B24" s="10" t="s">
        <v>5</v>
      </c>
      <c r="C24" s="10">
        <v>104</v>
      </c>
      <c r="D24" s="12">
        <v>272</v>
      </c>
    </row>
    <row r="25" spans="1:4" x14ac:dyDescent="0.25">
      <c r="A25" s="9"/>
      <c r="B25" s="10" t="s">
        <v>6</v>
      </c>
      <c r="C25" s="10">
        <v>88</v>
      </c>
      <c r="D25" s="12">
        <v>316</v>
      </c>
    </row>
    <row r="26" spans="1:4" x14ac:dyDescent="0.25">
      <c r="A26" s="9"/>
      <c r="B26" s="10" t="s">
        <v>18</v>
      </c>
      <c r="C26" s="10">
        <v>3</v>
      </c>
      <c r="D26" s="12">
        <v>302</v>
      </c>
    </row>
    <row r="27" spans="1:4" x14ac:dyDescent="0.25">
      <c r="A27" s="9"/>
      <c r="B27" s="10" t="s">
        <v>19</v>
      </c>
      <c r="C27" s="10">
        <v>14</v>
      </c>
      <c r="D27" s="12">
        <v>260</v>
      </c>
    </row>
    <row r="28" spans="1:4" x14ac:dyDescent="0.25">
      <c r="A28" s="9"/>
      <c r="B28" s="10" t="s">
        <v>16</v>
      </c>
      <c r="C28" s="10">
        <v>3</v>
      </c>
      <c r="D28" s="12">
        <v>302</v>
      </c>
    </row>
    <row r="29" spans="1:4" ht="15.75" thickBot="1" x14ac:dyDescent="0.3">
      <c r="A29" s="15"/>
      <c r="B29" s="16" t="s">
        <v>7</v>
      </c>
      <c r="C29" s="16">
        <f>SUM(C23:C28)</f>
        <v>314</v>
      </c>
      <c r="D29" s="3"/>
    </row>
    <row r="30" spans="1:4" x14ac:dyDescent="0.25">
      <c r="A30" s="5" t="s">
        <v>20</v>
      </c>
      <c r="B30" s="10" t="s">
        <v>5</v>
      </c>
      <c r="C30" s="18">
        <v>154</v>
      </c>
      <c r="D30" s="14">
        <v>260</v>
      </c>
    </row>
    <row r="31" spans="1:4" x14ac:dyDescent="0.25">
      <c r="A31" s="9"/>
      <c r="B31" s="10" t="s">
        <v>21</v>
      </c>
      <c r="C31" s="18">
        <v>55</v>
      </c>
      <c r="D31" s="12">
        <v>179</v>
      </c>
    </row>
    <row r="32" spans="1:4" x14ac:dyDescent="0.25">
      <c r="A32" s="9"/>
      <c r="B32" s="10" t="s">
        <v>6</v>
      </c>
      <c r="C32" s="10">
        <v>50</v>
      </c>
      <c r="D32" s="12">
        <v>285</v>
      </c>
    </row>
    <row r="33" spans="1:4" x14ac:dyDescent="0.25">
      <c r="A33" s="9"/>
      <c r="B33" s="10" t="s">
        <v>22</v>
      </c>
      <c r="C33" s="10">
        <v>4</v>
      </c>
      <c r="D33" s="12">
        <v>197</v>
      </c>
    </row>
    <row r="34" spans="1:4" ht="15.75" thickBot="1" x14ac:dyDescent="0.3">
      <c r="A34" s="9"/>
      <c r="B34" s="3" t="s">
        <v>7</v>
      </c>
      <c r="C34" s="3">
        <f>SUM(C30:C33)</f>
        <v>263</v>
      </c>
      <c r="D34" s="3"/>
    </row>
    <row r="35" spans="1:4" x14ac:dyDescent="0.25">
      <c r="A35" s="5" t="s">
        <v>23</v>
      </c>
      <c r="B35" s="13" t="s">
        <v>5</v>
      </c>
      <c r="C35" s="13">
        <v>55</v>
      </c>
      <c r="D35" s="14">
        <v>220</v>
      </c>
    </row>
    <row r="36" spans="1:4" x14ac:dyDescent="0.25">
      <c r="A36" s="9"/>
      <c r="B36" s="19" t="s">
        <v>24</v>
      </c>
      <c r="C36" s="20">
        <v>30</v>
      </c>
      <c r="D36" s="12">
        <v>119</v>
      </c>
    </row>
    <row r="37" spans="1:4" x14ac:dyDescent="0.25">
      <c r="A37" s="9"/>
      <c r="B37" s="20" t="s">
        <v>21</v>
      </c>
      <c r="C37" s="20">
        <v>241</v>
      </c>
      <c r="D37" s="12">
        <v>133</v>
      </c>
    </row>
    <row r="38" spans="1:4" x14ac:dyDescent="0.25">
      <c r="A38" s="9"/>
      <c r="B38" s="20" t="s">
        <v>6</v>
      </c>
      <c r="C38" s="20">
        <v>5</v>
      </c>
      <c r="D38" s="12">
        <v>242</v>
      </c>
    </row>
    <row r="39" spans="1:4" x14ac:dyDescent="0.25">
      <c r="A39" s="9"/>
      <c r="B39" s="20" t="s">
        <v>22</v>
      </c>
      <c r="C39" s="20">
        <v>18</v>
      </c>
      <c r="D39" s="12">
        <v>147</v>
      </c>
    </row>
    <row r="40" spans="1:4" ht="15.75" thickBot="1" x14ac:dyDescent="0.3">
      <c r="A40" s="15"/>
      <c r="B40" s="9" t="s">
        <v>7</v>
      </c>
      <c r="C40" s="9">
        <f>SUM(C35:C39)</f>
        <v>349</v>
      </c>
      <c r="D40" s="3"/>
    </row>
    <row r="41" spans="1:4" x14ac:dyDescent="0.25">
      <c r="A41" s="5" t="s">
        <v>25</v>
      </c>
      <c r="B41" s="6" t="s">
        <v>5</v>
      </c>
      <c r="C41" s="13">
        <v>22</v>
      </c>
      <c r="D41" s="14">
        <v>172</v>
      </c>
    </row>
    <row r="42" spans="1:4" x14ac:dyDescent="0.25">
      <c r="A42" s="9" t="s">
        <v>26</v>
      </c>
      <c r="B42" s="10" t="s">
        <v>27</v>
      </c>
      <c r="C42" s="20">
        <v>17</v>
      </c>
      <c r="D42" s="21">
        <v>167</v>
      </c>
    </row>
    <row r="43" spans="1:4" x14ac:dyDescent="0.25">
      <c r="A43" s="9"/>
      <c r="B43" s="10" t="s">
        <v>21</v>
      </c>
      <c r="C43" s="20">
        <v>29</v>
      </c>
      <c r="D43" s="21">
        <v>102</v>
      </c>
    </row>
    <row r="44" spans="1:4" x14ac:dyDescent="0.25">
      <c r="A44" s="9"/>
      <c r="B44" s="10" t="s">
        <v>6</v>
      </c>
      <c r="C44" s="20">
        <v>9</v>
      </c>
      <c r="D44" s="21">
        <v>189</v>
      </c>
    </row>
    <row r="45" spans="1:4" x14ac:dyDescent="0.25">
      <c r="A45" s="9"/>
      <c r="B45" s="10" t="s">
        <v>22</v>
      </c>
      <c r="C45" s="20">
        <v>3</v>
      </c>
      <c r="D45" s="21">
        <v>112</v>
      </c>
    </row>
    <row r="46" spans="1:4" ht="15.75" thickBot="1" x14ac:dyDescent="0.3">
      <c r="A46" s="15"/>
      <c r="B46" s="15" t="s">
        <v>7</v>
      </c>
      <c r="C46" s="15">
        <f>SUM(C41:C45)</f>
        <v>80</v>
      </c>
      <c r="D46" s="22"/>
    </row>
    <row r="47" spans="1:4" ht="15.75" thickBot="1" x14ac:dyDescent="0.3">
      <c r="A47" s="9" t="s">
        <v>28</v>
      </c>
      <c r="B47" s="3" t="s">
        <v>21</v>
      </c>
      <c r="C47" s="9">
        <v>42</v>
      </c>
      <c r="D47" s="21">
        <v>91</v>
      </c>
    </row>
    <row r="48" spans="1:4" x14ac:dyDescent="0.25">
      <c r="A48" s="5" t="s">
        <v>29</v>
      </c>
      <c r="B48" s="23" t="s">
        <v>30</v>
      </c>
      <c r="C48" s="13">
        <v>58</v>
      </c>
      <c r="D48" s="14">
        <v>222</v>
      </c>
    </row>
    <row r="49" spans="1:4" x14ac:dyDescent="0.25">
      <c r="A49" s="9"/>
      <c r="B49" s="24" t="s">
        <v>31</v>
      </c>
      <c r="C49" s="20">
        <v>55</v>
      </c>
      <c r="D49" s="12">
        <v>233</v>
      </c>
    </row>
    <row r="50" spans="1:4" x14ac:dyDescent="0.25">
      <c r="A50" s="9"/>
      <c r="B50" s="24" t="s">
        <v>32</v>
      </c>
      <c r="C50" s="20">
        <v>18</v>
      </c>
      <c r="D50" s="12">
        <v>119</v>
      </c>
    </row>
    <row r="51" spans="1:4" x14ac:dyDescent="0.25">
      <c r="A51" s="9"/>
      <c r="B51" s="24" t="s">
        <v>33</v>
      </c>
      <c r="C51" s="20">
        <v>4</v>
      </c>
      <c r="D51" s="12">
        <v>127</v>
      </c>
    </row>
    <row r="52" spans="1:4" x14ac:dyDescent="0.25">
      <c r="A52" s="9"/>
      <c r="B52" s="24" t="s">
        <v>34</v>
      </c>
      <c r="C52" s="20">
        <v>2</v>
      </c>
      <c r="D52" s="12">
        <v>131</v>
      </c>
    </row>
    <row r="53" spans="1:4" x14ac:dyDescent="0.25">
      <c r="A53" s="9"/>
      <c r="B53" s="24" t="s">
        <v>35</v>
      </c>
      <c r="C53" s="20">
        <v>10</v>
      </c>
      <c r="D53" s="12">
        <v>139</v>
      </c>
    </row>
    <row r="54" spans="1:4" x14ac:dyDescent="0.25">
      <c r="A54" s="9"/>
      <c r="B54" s="24" t="s">
        <v>6</v>
      </c>
      <c r="C54" s="20">
        <v>1</v>
      </c>
      <c r="D54" s="12">
        <v>256</v>
      </c>
    </row>
    <row r="55" spans="1:4" ht="15.75" thickBot="1" x14ac:dyDescent="0.3">
      <c r="A55" s="15"/>
      <c r="B55" s="15" t="s">
        <v>7</v>
      </c>
      <c r="C55" s="15">
        <f>SUM(C48:C54)</f>
        <v>148</v>
      </c>
      <c r="D55" s="16"/>
    </row>
    <row r="56" spans="1:4" ht="15.75" thickBot="1" x14ac:dyDescent="0.3">
      <c r="A56" s="1" t="s">
        <v>0</v>
      </c>
      <c r="B56" s="25" t="s">
        <v>1</v>
      </c>
      <c r="C56" s="25" t="s">
        <v>2</v>
      </c>
      <c r="D56" s="26" t="s">
        <v>154</v>
      </c>
    </row>
    <row r="57" spans="1:4" x14ac:dyDescent="0.25">
      <c r="A57" s="5"/>
      <c r="B57" s="6" t="s">
        <v>21</v>
      </c>
      <c r="C57" s="13">
        <v>6</v>
      </c>
      <c r="D57" s="14">
        <v>159</v>
      </c>
    </row>
    <row r="58" spans="1:4" x14ac:dyDescent="0.25">
      <c r="A58" s="9" t="s">
        <v>36</v>
      </c>
      <c r="B58" s="10" t="s">
        <v>37</v>
      </c>
      <c r="C58" s="20">
        <v>1</v>
      </c>
      <c r="D58" s="21">
        <v>0</v>
      </c>
    </row>
    <row r="59" spans="1:4" x14ac:dyDescent="0.25">
      <c r="A59" s="9"/>
      <c r="B59" s="10" t="s">
        <v>37</v>
      </c>
      <c r="C59" s="20">
        <v>1</v>
      </c>
      <c r="D59" s="21">
        <v>0</v>
      </c>
    </row>
    <row r="60" spans="1:4" ht="15.75" thickBot="1" x14ac:dyDescent="0.3">
      <c r="A60" s="15"/>
      <c r="B60" s="16" t="s">
        <v>7</v>
      </c>
      <c r="C60" s="15">
        <f>SUM(C57:C59)</f>
        <v>8</v>
      </c>
      <c r="D60" s="22"/>
    </row>
    <row r="61" spans="1:4" x14ac:dyDescent="0.25">
      <c r="A61" s="17"/>
      <c r="B61" s="17"/>
      <c r="C61" s="17">
        <f>C5+C8+C10+C15+C22+C29+C34+C40+C46+C47+C55+C60</f>
        <v>2964</v>
      </c>
      <c r="D61" s="17"/>
    </row>
    <row r="62" spans="1:4" ht="15.75" thickBot="1" x14ac:dyDescent="0.3">
      <c r="A62" s="27"/>
      <c r="B62" s="27"/>
      <c r="C62" s="27"/>
      <c r="D62" s="27"/>
    </row>
    <row r="63" spans="1:4" ht="15.75" thickBot="1" x14ac:dyDescent="0.3">
      <c r="A63" s="1" t="s">
        <v>0</v>
      </c>
      <c r="B63" s="1" t="s">
        <v>1</v>
      </c>
      <c r="C63" s="2" t="s">
        <v>2</v>
      </c>
      <c r="D63" s="26" t="s">
        <v>154</v>
      </c>
    </row>
    <row r="64" spans="1:4" x14ac:dyDescent="0.25">
      <c r="A64" s="9" t="s">
        <v>38</v>
      </c>
      <c r="B64" s="10" t="s">
        <v>21</v>
      </c>
      <c r="C64" s="10">
        <v>65</v>
      </c>
      <c r="D64" s="12">
        <v>109</v>
      </c>
    </row>
    <row r="65" spans="1:4" x14ac:dyDescent="0.25">
      <c r="A65" s="20" t="s">
        <v>39</v>
      </c>
      <c r="B65" s="10" t="s">
        <v>40</v>
      </c>
      <c r="C65" s="10">
        <v>27</v>
      </c>
      <c r="D65" s="12">
        <v>98</v>
      </c>
    </row>
    <row r="66" spans="1:4" x14ac:dyDescent="0.25">
      <c r="A66" s="9"/>
      <c r="B66" s="10" t="s">
        <v>41</v>
      </c>
      <c r="C66" s="10">
        <v>1</v>
      </c>
      <c r="D66" s="12">
        <v>175</v>
      </c>
    </row>
    <row r="67" spans="1:4" x14ac:dyDescent="0.25">
      <c r="A67" s="9"/>
      <c r="B67" s="10" t="s">
        <v>42</v>
      </c>
      <c r="C67" s="10">
        <v>3</v>
      </c>
      <c r="D67" s="12">
        <v>225</v>
      </c>
    </row>
    <row r="68" spans="1:4" x14ac:dyDescent="0.25">
      <c r="A68" s="9"/>
      <c r="B68" s="10" t="s">
        <v>43</v>
      </c>
      <c r="C68" s="10">
        <v>1</v>
      </c>
      <c r="D68" s="12">
        <v>198</v>
      </c>
    </row>
    <row r="69" spans="1:4" x14ac:dyDescent="0.25">
      <c r="A69" s="9"/>
      <c r="B69" s="10" t="s">
        <v>44</v>
      </c>
      <c r="C69" s="10">
        <v>1</v>
      </c>
      <c r="D69" s="12">
        <v>0</v>
      </c>
    </row>
    <row r="70" spans="1:4" x14ac:dyDescent="0.25">
      <c r="A70" s="9"/>
      <c r="B70" s="10" t="s">
        <v>45</v>
      </c>
      <c r="C70" s="10">
        <v>1</v>
      </c>
      <c r="D70" s="12">
        <v>0</v>
      </c>
    </row>
    <row r="71" spans="1:4" x14ac:dyDescent="0.25">
      <c r="A71" s="9"/>
      <c r="B71" s="10" t="s">
        <v>46</v>
      </c>
      <c r="C71" s="10">
        <v>1</v>
      </c>
      <c r="D71" s="12">
        <v>0</v>
      </c>
    </row>
    <row r="72" spans="1:4" x14ac:dyDescent="0.25">
      <c r="A72" s="9"/>
      <c r="B72" s="10" t="s">
        <v>47</v>
      </c>
      <c r="C72" s="10">
        <v>1</v>
      </c>
      <c r="D72" s="12">
        <v>0</v>
      </c>
    </row>
    <row r="73" spans="1:4" ht="15.75" thickBot="1" x14ac:dyDescent="0.3">
      <c r="A73" s="15"/>
      <c r="B73" s="16" t="s">
        <v>7</v>
      </c>
      <c r="C73" s="16">
        <f>SUM(C64:C72)</f>
        <v>101</v>
      </c>
      <c r="D73" s="16"/>
    </row>
    <row r="74" spans="1:4" x14ac:dyDescent="0.25">
      <c r="A74" s="28"/>
      <c r="B74" s="17"/>
      <c r="C74" s="17"/>
      <c r="D74" s="17"/>
    </row>
    <row r="75" spans="1:4" ht="15.75" thickBot="1" x14ac:dyDescent="0.3">
      <c r="A75" s="27"/>
      <c r="B75" s="27"/>
      <c r="C75" s="27"/>
      <c r="D75" s="27"/>
    </row>
    <row r="76" spans="1:4" ht="15.75" thickBot="1" x14ac:dyDescent="0.3">
      <c r="A76" s="1" t="s">
        <v>0</v>
      </c>
      <c r="B76" s="25" t="s">
        <v>1</v>
      </c>
      <c r="C76" s="25" t="s">
        <v>2</v>
      </c>
      <c r="D76" s="26" t="s">
        <v>154</v>
      </c>
    </row>
    <row r="77" spans="1:4" x14ac:dyDescent="0.25">
      <c r="A77" s="29" t="s">
        <v>48</v>
      </c>
      <c r="B77" s="23" t="s">
        <v>49</v>
      </c>
      <c r="C77" s="13">
        <v>9</v>
      </c>
      <c r="D77" s="14">
        <v>182</v>
      </c>
    </row>
    <row r="78" spans="1:4" x14ac:dyDescent="0.25">
      <c r="A78" s="30" t="s">
        <v>50</v>
      </c>
      <c r="B78" s="24" t="s">
        <v>51</v>
      </c>
      <c r="C78" s="20">
        <v>3</v>
      </c>
      <c r="D78" s="12">
        <v>215</v>
      </c>
    </row>
    <row r="79" spans="1:4" x14ac:dyDescent="0.25">
      <c r="A79" s="30" t="s">
        <v>52</v>
      </c>
      <c r="B79" s="24" t="s">
        <v>53</v>
      </c>
      <c r="C79" s="20">
        <v>104</v>
      </c>
      <c r="D79" s="12">
        <v>207</v>
      </c>
    </row>
    <row r="80" spans="1:4" x14ac:dyDescent="0.25">
      <c r="A80" s="31"/>
      <c r="B80" s="24" t="s">
        <v>54</v>
      </c>
      <c r="C80" s="20">
        <v>96</v>
      </c>
      <c r="D80" s="12">
        <v>226</v>
      </c>
    </row>
    <row r="81" spans="1:4" x14ac:dyDescent="0.25">
      <c r="A81" s="31"/>
      <c r="B81" s="24" t="s">
        <v>55</v>
      </c>
      <c r="C81" s="20">
        <v>12</v>
      </c>
      <c r="D81" s="12">
        <v>232</v>
      </c>
    </row>
    <row r="82" spans="1:4" x14ac:dyDescent="0.25">
      <c r="A82" s="31"/>
      <c r="B82" s="24" t="s">
        <v>56</v>
      </c>
      <c r="C82" s="20">
        <v>13</v>
      </c>
      <c r="D82" s="12">
        <v>238</v>
      </c>
    </row>
    <row r="83" spans="1:4" x14ac:dyDescent="0.25">
      <c r="A83" s="31"/>
      <c r="B83" s="24" t="s">
        <v>57</v>
      </c>
      <c r="C83" s="20">
        <v>4</v>
      </c>
      <c r="D83" s="12">
        <v>255</v>
      </c>
    </row>
    <row r="84" spans="1:4" x14ac:dyDescent="0.25">
      <c r="A84" s="31"/>
      <c r="B84" s="24" t="s">
        <v>58</v>
      </c>
      <c r="C84" s="20">
        <v>2</v>
      </c>
      <c r="D84" s="12">
        <v>124</v>
      </c>
    </row>
    <row r="85" spans="1:4" x14ac:dyDescent="0.25">
      <c r="A85" s="31"/>
      <c r="B85" s="24" t="s">
        <v>59</v>
      </c>
      <c r="C85" s="20">
        <v>1</v>
      </c>
      <c r="D85" s="12">
        <v>0</v>
      </c>
    </row>
    <row r="86" spans="1:4" x14ac:dyDescent="0.25">
      <c r="A86" s="31"/>
      <c r="B86" s="24" t="s">
        <v>60</v>
      </c>
      <c r="C86" s="20">
        <v>5</v>
      </c>
      <c r="D86" s="12">
        <v>0</v>
      </c>
    </row>
    <row r="87" spans="1:4" ht="15.75" thickBot="1" x14ac:dyDescent="0.3">
      <c r="A87" s="32"/>
      <c r="B87" s="15" t="s">
        <v>7</v>
      </c>
      <c r="C87" s="15">
        <f>SUM(C77:C86)</f>
        <v>249</v>
      </c>
      <c r="D87" s="33"/>
    </row>
    <row r="88" spans="1:4" x14ac:dyDescent="0.25">
      <c r="A88" s="17"/>
      <c r="B88" s="34"/>
      <c r="C88" s="17"/>
      <c r="D88" s="8"/>
    </row>
    <row r="89" spans="1:4" x14ac:dyDescent="0.25">
      <c r="A89" s="27"/>
      <c r="B89" s="27"/>
      <c r="C89" s="35">
        <f>C61+C73+C87</f>
        <v>3314</v>
      </c>
      <c r="D89" s="27"/>
    </row>
    <row r="90" spans="1:4" x14ac:dyDescent="0.25">
      <c r="A90" s="27"/>
      <c r="B90" s="27"/>
      <c r="C90" s="27"/>
      <c r="D90" s="27"/>
    </row>
    <row r="91" spans="1:4" x14ac:dyDescent="0.25">
      <c r="A91" s="27" t="s">
        <v>61</v>
      </c>
      <c r="B91" s="27"/>
      <c r="C91" s="27"/>
      <c r="D91" s="27"/>
    </row>
    <row r="92" spans="1:4" x14ac:dyDescent="0.25">
      <c r="A92" s="27" t="s">
        <v>62</v>
      </c>
      <c r="B92" s="27"/>
      <c r="C92" s="27"/>
      <c r="D92" s="27"/>
    </row>
    <row r="93" spans="1:4" x14ac:dyDescent="0.25">
      <c r="A93" s="27" t="s">
        <v>63</v>
      </c>
      <c r="B93" s="27"/>
      <c r="C93" s="27"/>
      <c r="D93" s="27"/>
    </row>
    <row r="94" spans="1:4" x14ac:dyDescent="0.25">
      <c r="A94" s="27" t="s">
        <v>64</v>
      </c>
      <c r="B94" s="27"/>
      <c r="C94" s="27"/>
      <c r="D94" s="27"/>
    </row>
  </sheetData>
  <mergeCells count="4">
    <mergeCell ref="A2:A5"/>
    <mergeCell ref="A6:A8"/>
    <mergeCell ref="A9:A10"/>
    <mergeCell ref="A11:A15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2AA3-4F2F-4FAD-9E54-9A86C2A7E311}">
  <dimension ref="A1:D84"/>
  <sheetViews>
    <sheetView workbookViewId="0">
      <selection activeCell="G70" sqref="G70"/>
    </sheetView>
  </sheetViews>
  <sheetFormatPr defaultRowHeight="15" x14ac:dyDescent="0.25"/>
  <cols>
    <col min="1" max="1" width="55.28515625" customWidth="1"/>
    <col min="2" max="2" width="43" bestFit="1" customWidth="1"/>
    <col min="3" max="3" width="12.28515625" customWidth="1"/>
    <col min="4" max="4" width="18.5703125" customWidth="1"/>
  </cols>
  <sheetData>
    <row r="1" spans="1:4" ht="30.75" thickBot="1" x14ac:dyDescent="0.3">
      <c r="A1" s="36" t="s">
        <v>0</v>
      </c>
      <c r="B1" s="37" t="s">
        <v>1</v>
      </c>
      <c r="C1" s="37" t="s">
        <v>2</v>
      </c>
      <c r="D1" s="38" t="s">
        <v>155</v>
      </c>
    </row>
    <row r="2" spans="1:4" x14ac:dyDescent="0.25">
      <c r="A2" s="165" t="s">
        <v>3</v>
      </c>
      <c r="B2" s="40" t="s">
        <v>4</v>
      </c>
      <c r="C2" s="40">
        <v>17</v>
      </c>
      <c r="D2" s="41">
        <v>163</v>
      </c>
    </row>
    <row r="3" spans="1:4" x14ac:dyDescent="0.25">
      <c r="A3" s="166"/>
      <c r="B3" s="43" t="s">
        <v>5</v>
      </c>
      <c r="C3" s="43">
        <v>571</v>
      </c>
      <c r="D3" s="44">
        <v>141</v>
      </c>
    </row>
    <row r="4" spans="1:4" x14ac:dyDescent="0.25">
      <c r="A4" s="166"/>
      <c r="B4" s="43" t="s">
        <v>6</v>
      </c>
      <c r="C4" s="43">
        <v>51</v>
      </c>
      <c r="D4" s="44">
        <v>163</v>
      </c>
    </row>
    <row r="5" spans="1:4" ht="15.75" thickBot="1" x14ac:dyDescent="0.3">
      <c r="A5" s="166"/>
      <c r="B5" s="45" t="s">
        <v>7</v>
      </c>
      <c r="C5" s="45">
        <f>SUM(C2:C4)</f>
        <v>639</v>
      </c>
      <c r="D5" s="45"/>
    </row>
    <row r="6" spans="1:4" x14ac:dyDescent="0.25">
      <c r="A6" s="165" t="s">
        <v>8</v>
      </c>
      <c r="B6" s="46" t="s">
        <v>5</v>
      </c>
      <c r="C6" s="40">
        <v>460</v>
      </c>
      <c r="D6" s="41">
        <v>146</v>
      </c>
    </row>
    <row r="7" spans="1:4" x14ac:dyDescent="0.25">
      <c r="A7" s="166"/>
      <c r="B7" s="43" t="s">
        <v>6</v>
      </c>
      <c r="C7" s="43">
        <v>125</v>
      </c>
      <c r="D7" s="44">
        <v>168</v>
      </c>
    </row>
    <row r="8" spans="1:4" ht="15.75" thickBot="1" x14ac:dyDescent="0.3">
      <c r="A8" s="167"/>
      <c r="B8" s="47" t="s">
        <v>7</v>
      </c>
      <c r="C8" s="48">
        <f>SUM(C6:C7)</f>
        <v>585</v>
      </c>
      <c r="D8" s="48"/>
    </row>
    <row r="9" spans="1:4" x14ac:dyDescent="0.25">
      <c r="A9" s="39" t="s">
        <v>65</v>
      </c>
      <c r="B9" s="46" t="s">
        <v>5</v>
      </c>
      <c r="C9" s="46">
        <v>141</v>
      </c>
      <c r="D9" s="46">
        <v>135</v>
      </c>
    </row>
    <row r="10" spans="1:4" ht="15.75" thickBot="1" x14ac:dyDescent="0.3">
      <c r="A10" s="47" t="s">
        <v>66</v>
      </c>
      <c r="B10" s="47" t="s">
        <v>7</v>
      </c>
      <c r="C10" s="47">
        <f>SUM(C9)</f>
        <v>141</v>
      </c>
      <c r="D10" s="47"/>
    </row>
    <row r="11" spans="1:4" ht="15.75" thickBot="1" x14ac:dyDescent="0.3">
      <c r="A11" s="49"/>
      <c r="B11" s="49"/>
      <c r="C11" s="49"/>
      <c r="D11" s="49"/>
    </row>
    <row r="12" spans="1:4" ht="30.75" thickBot="1" x14ac:dyDescent="0.3">
      <c r="A12" s="36" t="s">
        <v>0</v>
      </c>
      <c r="B12" s="37" t="s">
        <v>1</v>
      </c>
      <c r="C12" s="37" t="s">
        <v>2</v>
      </c>
      <c r="D12" s="50" t="s">
        <v>155</v>
      </c>
    </row>
    <row r="13" spans="1:4" x14ac:dyDescent="0.25">
      <c r="A13" s="42" t="s">
        <v>15</v>
      </c>
      <c r="B13" s="40" t="s">
        <v>4</v>
      </c>
      <c r="C13" s="51">
        <v>134</v>
      </c>
      <c r="D13" s="44">
        <v>302</v>
      </c>
    </row>
    <row r="14" spans="1:4" x14ac:dyDescent="0.25">
      <c r="A14" s="42"/>
      <c r="B14" s="43" t="s">
        <v>5</v>
      </c>
      <c r="C14" s="51">
        <v>228</v>
      </c>
      <c r="D14" s="44">
        <v>260</v>
      </c>
    </row>
    <row r="15" spans="1:4" ht="30" x14ac:dyDescent="0.25">
      <c r="A15" s="42"/>
      <c r="B15" s="43" t="s">
        <v>6</v>
      </c>
      <c r="C15" s="51">
        <v>20</v>
      </c>
      <c r="D15" s="44">
        <v>302</v>
      </c>
    </row>
    <row r="16" spans="1:4" ht="30" x14ac:dyDescent="0.25">
      <c r="A16" s="42"/>
      <c r="B16" s="43" t="s">
        <v>67</v>
      </c>
      <c r="C16" s="51">
        <v>26</v>
      </c>
      <c r="D16" s="44">
        <v>288</v>
      </c>
    </row>
    <row r="17" spans="1:4" ht="15.75" thickBot="1" x14ac:dyDescent="0.3">
      <c r="A17" s="47"/>
      <c r="B17" s="48" t="s">
        <v>7</v>
      </c>
      <c r="C17" s="48">
        <f>SUM(C13:C16)</f>
        <v>408</v>
      </c>
      <c r="D17" s="45"/>
    </row>
    <row r="18" spans="1:4" x14ac:dyDescent="0.25">
      <c r="A18" s="39" t="s">
        <v>17</v>
      </c>
      <c r="B18" s="40" t="s">
        <v>4</v>
      </c>
      <c r="C18" s="43">
        <v>101</v>
      </c>
      <c r="D18" s="41">
        <v>302</v>
      </c>
    </row>
    <row r="19" spans="1:4" x14ac:dyDescent="0.25">
      <c r="A19" s="42"/>
      <c r="B19" s="43" t="s">
        <v>5</v>
      </c>
      <c r="C19" s="43">
        <v>105</v>
      </c>
      <c r="D19" s="44">
        <v>260</v>
      </c>
    </row>
    <row r="20" spans="1:4" x14ac:dyDescent="0.25">
      <c r="A20" s="42"/>
      <c r="B20" s="43" t="s">
        <v>6</v>
      </c>
      <c r="C20" s="43">
        <v>88</v>
      </c>
      <c r="D20" s="44">
        <v>302</v>
      </c>
    </row>
    <row r="21" spans="1:4" x14ac:dyDescent="0.25">
      <c r="A21" s="42"/>
      <c r="B21" s="43" t="s">
        <v>68</v>
      </c>
      <c r="C21" s="43">
        <v>3</v>
      </c>
      <c r="D21" s="44">
        <v>288</v>
      </c>
    </row>
    <row r="22" spans="1:4" x14ac:dyDescent="0.25">
      <c r="A22" s="42"/>
      <c r="B22" s="43" t="s">
        <v>69</v>
      </c>
      <c r="C22" s="43">
        <v>14</v>
      </c>
      <c r="D22" s="44">
        <v>248</v>
      </c>
    </row>
    <row r="23" spans="1:4" x14ac:dyDescent="0.25">
      <c r="A23" s="42"/>
      <c r="B23" s="43" t="s">
        <v>67</v>
      </c>
      <c r="C23" s="43">
        <v>3</v>
      </c>
      <c r="D23" s="44">
        <v>288</v>
      </c>
    </row>
    <row r="24" spans="1:4" ht="15.75" thickBot="1" x14ac:dyDescent="0.3">
      <c r="A24" s="47"/>
      <c r="B24" s="48" t="s">
        <v>7</v>
      </c>
      <c r="C24" s="48">
        <f>SUM(C18:C23)</f>
        <v>314</v>
      </c>
      <c r="D24" s="45"/>
    </row>
    <row r="25" spans="1:4" x14ac:dyDescent="0.25">
      <c r="A25" s="39" t="s">
        <v>20</v>
      </c>
      <c r="B25" s="43" t="s">
        <v>5</v>
      </c>
      <c r="C25" s="51">
        <v>154</v>
      </c>
      <c r="D25" s="41">
        <v>248</v>
      </c>
    </row>
    <row r="26" spans="1:4" x14ac:dyDescent="0.25">
      <c r="A26" s="42"/>
      <c r="B26" s="43" t="s">
        <v>21</v>
      </c>
      <c r="C26" s="51">
        <v>55</v>
      </c>
      <c r="D26" s="44">
        <v>171</v>
      </c>
    </row>
    <row r="27" spans="1:4" x14ac:dyDescent="0.25">
      <c r="A27" s="42"/>
      <c r="B27" s="43" t="s">
        <v>6</v>
      </c>
      <c r="C27" s="43">
        <v>50</v>
      </c>
      <c r="D27" s="44">
        <v>272</v>
      </c>
    </row>
    <row r="28" spans="1:4" x14ac:dyDescent="0.25">
      <c r="A28" s="42"/>
      <c r="B28" s="43" t="s">
        <v>22</v>
      </c>
      <c r="C28" s="43">
        <v>4</v>
      </c>
      <c r="D28" s="44">
        <v>188</v>
      </c>
    </row>
    <row r="29" spans="1:4" ht="15.75" thickBot="1" x14ac:dyDescent="0.3">
      <c r="A29" s="42"/>
      <c r="B29" s="45" t="s">
        <v>7</v>
      </c>
      <c r="C29" s="45">
        <f>SUM(C25:C28)</f>
        <v>263</v>
      </c>
      <c r="D29" s="45"/>
    </row>
    <row r="30" spans="1:4" x14ac:dyDescent="0.25">
      <c r="A30" s="39" t="s">
        <v>23</v>
      </c>
      <c r="B30" s="46" t="s">
        <v>5</v>
      </c>
      <c r="C30" s="46">
        <v>53</v>
      </c>
      <c r="D30" s="52">
        <v>210</v>
      </c>
    </row>
    <row r="31" spans="1:4" x14ac:dyDescent="0.25">
      <c r="A31" s="42"/>
      <c r="B31" s="53" t="s">
        <v>24</v>
      </c>
      <c r="C31" s="54">
        <v>30</v>
      </c>
      <c r="D31" s="55">
        <v>114</v>
      </c>
    </row>
    <row r="32" spans="1:4" x14ac:dyDescent="0.25">
      <c r="A32" s="42"/>
      <c r="B32" s="54" t="s">
        <v>21</v>
      </c>
      <c r="C32" s="54">
        <v>237</v>
      </c>
      <c r="D32" s="55">
        <v>127</v>
      </c>
    </row>
    <row r="33" spans="1:4" x14ac:dyDescent="0.25">
      <c r="A33" s="42"/>
      <c r="B33" s="54" t="s">
        <v>6</v>
      </c>
      <c r="C33" s="54">
        <v>10</v>
      </c>
      <c r="D33" s="55">
        <v>231</v>
      </c>
    </row>
    <row r="34" spans="1:4" x14ac:dyDescent="0.25">
      <c r="A34" s="42"/>
      <c r="B34" s="54" t="s">
        <v>22</v>
      </c>
      <c r="C34" s="54">
        <v>18</v>
      </c>
      <c r="D34" s="55">
        <v>140</v>
      </c>
    </row>
    <row r="35" spans="1:4" ht="15.75" thickBot="1" x14ac:dyDescent="0.3">
      <c r="A35" s="47"/>
      <c r="B35" s="42" t="s">
        <v>7</v>
      </c>
      <c r="C35" s="42">
        <f>SUM(C30:C34)</f>
        <v>348</v>
      </c>
      <c r="D35" s="42"/>
    </row>
    <row r="36" spans="1:4" x14ac:dyDescent="0.25">
      <c r="A36" s="39" t="s">
        <v>25</v>
      </c>
      <c r="B36" s="40" t="s">
        <v>5</v>
      </c>
      <c r="C36" s="46">
        <v>22</v>
      </c>
      <c r="D36" s="52">
        <v>164</v>
      </c>
    </row>
    <row r="37" spans="1:4" x14ac:dyDescent="0.25">
      <c r="A37" s="42" t="s">
        <v>26</v>
      </c>
      <c r="B37" s="43" t="s">
        <v>27</v>
      </c>
      <c r="C37" s="54">
        <v>17</v>
      </c>
      <c r="D37" s="56">
        <v>159</v>
      </c>
    </row>
    <row r="38" spans="1:4" x14ac:dyDescent="0.25">
      <c r="A38" s="42"/>
      <c r="B38" s="43" t="s">
        <v>21</v>
      </c>
      <c r="C38" s="54">
        <v>29</v>
      </c>
      <c r="D38" s="56">
        <v>97</v>
      </c>
    </row>
    <row r="39" spans="1:4" x14ac:dyDescent="0.25">
      <c r="A39" s="42"/>
      <c r="B39" s="43" t="s">
        <v>6</v>
      </c>
      <c r="C39" s="54">
        <v>9</v>
      </c>
      <c r="D39" s="56">
        <v>180</v>
      </c>
    </row>
    <row r="40" spans="1:4" x14ac:dyDescent="0.25">
      <c r="A40" s="42"/>
      <c r="B40" s="43" t="s">
        <v>22</v>
      </c>
      <c r="C40" s="54">
        <v>3</v>
      </c>
      <c r="D40" s="57">
        <v>107</v>
      </c>
    </row>
    <row r="41" spans="1:4" ht="15.75" thickBot="1" x14ac:dyDescent="0.3">
      <c r="A41" s="47"/>
      <c r="B41" s="47" t="s">
        <v>7</v>
      </c>
      <c r="C41" s="47">
        <f>SUM(C36:C40)</f>
        <v>80</v>
      </c>
      <c r="D41" s="58"/>
    </row>
    <row r="42" spans="1:4" ht="15.75" thickBot="1" x14ac:dyDescent="0.3">
      <c r="A42" s="42" t="s">
        <v>28</v>
      </c>
      <c r="B42" s="45" t="s">
        <v>21</v>
      </c>
      <c r="C42" s="42">
        <v>42</v>
      </c>
      <c r="D42" s="57">
        <v>87</v>
      </c>
    </row>
    <row r="43" spans="1:4" x14ac:dyDescent="0.25">
      <c r="A43" s="39" t="s">
        <v>29</v>
      </c>
      <c r="B43" s="59" t="s">
        <v>30</v>
      </c>
      <c r="C43" s="46">
        <v>57</v>
      </c>
      <c r="D43" s="41">
        <v>212</v>
      </c>
    </row>
    <row r="44" spans="1:4" x14ac:dyDescent="0.25">
      <c r="A44" s="42"/>
      <c r="B44" s="60" t="s">
        <v>31</v>
      </c>
      <c r="C44" s="54">
        <v>55</v>
      </c>
      <c r="D44" s="44">
        <v>222</v>
      </c>
    </row>
    <row r="45" spans="1:4" x14ac:dyDescent="0.25">
      <c r="A45" s="42"/>
      <c r="B45" s="60" t="s">
        <v>32</v>
      </c>
      <c r="C45" s="54">
        <v>18</v>
      </c>
      <c r="D45" s="44">
        <v>114</v>
      </c>
    </row>
    <row r="46" spans="1:4" x14ac:dyDescent="0.25">
      <c r="A46" s="42"/>
      <c r="B46" s="60" t="s">
        <v>33</v>
      </c>
      <c r="C46" s="54">
        <v>4</v>
      </c>
      <c r="D46" s="44">
        <v>121</v>
      </c>
    </row>
    <row r="47" spans="1:4" x14ac:dyDescent="0.25">
      <c r="A47" s="42"/>
      <c r="B47" s="60" t="s">
        <v>34</v>
      </c>
      <c r="C47" s="54">
        <v>2</v>
      </c>
      <c r="D47" s="44">
        <v>125</v>
      </c>
    </row>
    <row r="48" spans="1:4" x14ac:dyDescent="0.25">
      <c r="A48" s="42"/>
      <c r="B48" s="60" t="s">
        <v>35</v>
      </c>
      <c r="C48" s="54">
        <v>10</v>
      </c>
      <c r="D48" s="44">
        <v>132</v>
      </c>
    </row>
    <row r="49" spans="1:4" x14ac:dyDescent="0.25">
      <c r="A49" s="42"/>
      <c r="B49" s="60" t="s">
        <v>6</v>
      </c>
      <c r="C49" s="54">
        <v>1</v>
      </c>
      <c r="D49" s="44">
        <v>244</v>
      </c>
    </row>
    <row r="50" spans="1:4" ht="15.75" thickBot="1" x14ac:dyDescent="0.3">
      <c r="A50" s="47"/>
      <c r="B50" s="47" t="s">
        <v>7</v>
      </c>
      <c r="C50" s="47">
        <f>SUM(C43:C49)</f>
        <v>147</v>
      </c>
      <c r="D50" s="48"/>
    </row>
    <row r="51" spans="1:4" ht="30.75" thickBot="1" x14ac:dyDescent="0.3">
      <c r="A51" s="36" t="s">
        <v>0</v>
      </c>
      <c r="B51" s="61" t="s">
        <v>1</v>
      </c>
      <c r="C51" s="61" t="s">
        <v>2</v>
      </c>
      <c r="D51" s="50" t="s">
        <v>155</v>
      </c>
    </row>
    <row r="52" spans="1:4" x14ac:dyDescent="0.25">
      <c r="A52" s="39"/>
      <c r="B52" s="40" t="s">
        <v>21</v>
      </c>
      <c r="C52" s="46">
        <v>6</v>
      </c>
      <c r="D52" s="52">
        <v>152</v>
      </c>
    </row>
    <row r="53" spans="1:4" x14ac:dyDescent="0.25">
      <c r="A53" s="42" t="s">
        <v>36</v>
      </c>
      <c r="B53" s="43" t="s">
        <v>37</v>
      </c>
      <c r="C53" s="54">
        <v>1</v>
      </c>
      <c r="D53" s="56">
        <v>77</v>
      </c>
    </row>
    <row r="54" spans="1:4" x14ac:dyDescent="0.25">
      <c r="A54" s="42"/>
      <c r="B54" s="43" t="s">
        <v>37</v>
      </c>
      <c r="C54" s="54">
        <v>1</v>
      </c>
      <c r="D54" s="56">
        <v>77</v>
      </c>
    </row>
    <row r="55" spans="1:4" ht="15.75" thickBot="1" x14ac:dyDescent="0.3">
      <c r="A55" s="47"/>
      <c r="B55" s="48" t="s">
        <v>7</v>
      </c>
      <c r="C55" s="47">
        <f>SUM(C52:C54)</f>
        <v>8</v>
      </c>
      <c r="D55" s="62"/>
    </row>
    <row r="56" spans="1:4" x14ac:dyDescent="0.25">
      <c r="A56" s="49"/>
      <c r="B56" s="49"/>
      <c r="C56" s="49">
        <f>C5+C8+C10+C17+C24+C29+C35+C41+C42+C50+C55</f>
        <v>2975</v>
      </c>
      <c r="D56" s="49"/>
    </row>
    <row r="57" spans="1:4" ht="15.75" thickBot="1" x14ac:dyDescent="0.3"/>
    <row r="58" spans="1:4" ht="30.75" thickBot="1" x14ac:dyDescent="0.3">
      <c r="A58" s="36" t="s">
        <v>0</v>
      </c>
      <c r="B58" s="36" t="s">
        <v>1</v>
      </c>
      <c r="C58" s="37" t="s">
        <v>2</v>
      </c>
      <c r="D58" s="63" t="s">
        <v>155</v>
      </c>
    </row>
    <row r="59" spans="1:4" x14ac:dyDescent="0.25">
      <c r="A59" s="42" t="s">
        <v>38</v>
      </c>
      <c r="B59" s="43" t="s">
        <v>21</v>
      </c>
      <c r="C59" s="43">
        <v>63</v>
      </c>
      <c r="D59" s="55">
        <v>106</v>
      </c>
    </row>
    <row r="60" spans="1:4" x14ac:dyDescent="0.25">
      <c r="A60" s="54" t="s">
        <v>39</v>
      </c>
      <c r="B60" s="43" t="s">
        <v>40</v>
      </c>
      <c r="C60" s="43">
        <v>27</v>
      </c>
      <c r="D60" s="55">
        <v>96</v>
      </c>
    </row>
    <row r="61" spans="1:4" x14ac:dyDescent="0.25">
      <c r="A61" s="42"/>
      <c r="B61" s="43" t="s">
        <v>41</v>
      </c>
      <c r="C61" s="43">
        <v>2</v>
      </c>
      <c r="D61" s="55">
        <v>171</v>
      </c>
    </row>
    <row r="62" spans="1:4" x14ac:dyDescent="0.25">
      <c r="A62" s="42"/>
      <c r="B62" s="43" t="s">
        <v>42</v>
      </c>
      <c r="C62" s="43">
        <v>3</v>
      </c>
      <c r="D62" s="55">
        <v>220</v>
      </c>
    </row>
    <row r="63" spans="1:4" x14ac:dyDescent="0.25">
      <c r="A63" s="42"/>
      <c r="B63" s="43" t="s">
        <v>43</v>
      </c>
      <c r="C63" s="43">
        <v>1</v>
      </c>
      <c r="D63" s="55">
        <v>193</v>
      </c>
    </row>
    <row r="64" spans="1:4" x14ac:dyDescent="0.25">
      <c r="A64" s="42"/>
      <c r="B64" s="43" t="s">
        <v>70</v>
      </c>
      <c r="C64" s="43">
        <v>1</v>
      </c>
      <c r="D64" s="55">
        <v>119</v>
      </c>
    </row>
    <row r="65" spans="1:4" x14ac:dyDescent="0.25">
      <c r="A65" s="42"/>
      <c r="B65" s="43" t="s">
        <v>71</v>
      </c>
      <c r="C65" s="43">
        <v>1</v>
      </c>
      <c r="D65" s="55">
        <v>146</v>
      </c>
    </row>
    <row r="66" spans="1:4" x14ac:dyDescent="0.25">
      <c r="A66" s="42"/>
      <c r="B66" s="43" t="s">
        <v>72</v>
      </c>
      <c r="C66" s="43">
        <v>1</v>
      </c>
      <c r="D66" s="55">
        <v>97</v>
      </c>
    </row>
    <row r="67" spans="1:4" x14ac:dyDescent="0.25">
      <c r="A67" s="42"/>
      <c r="B67" s="43" t="s">
        <v>73</v>
      </c>
      <c r="C67" s="43">
        <v>1</v>
      </c>
      <c r="D67" s="55">
        <v>32</v>
      </c>
    </row>
    <row r="68" spans="1:4" ht="15.75" thickBot="1" x14ac:dyDescent="0.3">
      <c r="A68" s="47"/>
      <c r="B68" s="48" t="s">
        <v>7</v>
      </c>
      <c r="C68" s="48">
        <f>SUM(C59:C67)</f>
        <v>100</v>
      </c>
      <c r="D68" s="47"/>
    </row>
    <row r="69" spans="1:4" ht="15.75" thickBot="1" x14ac:dyDescent="0.3"/>
    <row r="70" spans="1:4" ht="30.75" thickBot="1" x14ac:dyDescent="0.3">
      <c r="A70" s="36" t="s">
        <v>0</v>
      </c>
      <c r="B70" s="61" t="s">
        <v>1</v>
      </c>
      <c r="C70" s="61" t="s">
        <v>2</v>
      </c>
      <c r="D70" s="50" t="s">
        <v>155</v>
      </c>
    </row>
    <row r="71" spans="1:4" x14ac:dyDescent="0.25">
      <c r="A71" s="64" t="s">
        <v>48</v>
      </c>
      <c r="B71" s="59" t="s">
        <v>49</v>
      </c>
      <c r="C71" s="46">
        <v>11</v>
      </c>
      <c r="D71" s="52">
        <v>178</v>
      </c>
    </row>
    <row r="72" spans="1:4" x14ac:dyDescent="0.25">
      <c r="A72" s="65" t="s">
        <v>74</v>
      </c>
      <c r="B72" s="60" t="s">
        <v>51</v>
      </c>
      <c r="C72" s="54">
        <v>3</v>
      </c>
      <c r="D72" s="55">
        <v>210</v>
      </c>
    </row>
    <row r="73" spans="1:4" x14ac:dyDescent="0.25">
      <c r="A73" s="65" t="s">
        <v>52</v>
      </c>
      <c r="B73" s="60" t="s">
        <v>53</v>
      </c>
      <c r="C73" s="54">
        <v>103</v>
      </c>
      <c r="D73" s="55">
        <v>202</v>
      </c>
    </row>
    <row r="74" spans="1:4" x14ac:dyDescent="0.25">
      <c r="A74" s="66"/>
      <c r="B74" s="60" t="s">
        <v>54</v>
      </c>
      <c r="C74" s="54">
        <v>93</v>
      </c>
      <c r="D74" s="55">
        <v>220</v>
      </c>
    </row>
    <row r="75" spans="1:4" x14ac:dyDescent="0.25">
      <c r="A75" s="66"/>
      <c r="B75" s="60" t="s">
        <v>55</v>
      </c>
      <c r="C75" s="54">
        <v>10</v>
      </c>
      <c r="D75" s="55">
        <v>226</v>
      </c>
    </row>
    <row r="76" spans="1:4" x14ac:dyDescent="0.25">
      <c r="A76" s="66"/>
      <c r="B76" s="60" t="s">
        <v>56</v>
      </c>
      <c r="C76" s="54">
        <v>15</v>
      </c>
      <c r="D76" s="55">
        <v>232</v>
      </c>
    </row>
    <row r="77" spans="1:4" x14ac:dyDescent="0.25">
      <c r="A77" s="66"/>
      <c r="B77" s="60" t="s">
        <v>57</v>
      </c>
      <c r="C77" s="54">
        <v>2</v>
      </c>
      <c r="D77" s="55">
        <v>249</v>
      </c>
    </row>
    <row r="78" spans="1:4" x14ac:dyDescent="0.25">
      <c r="A78" s="66"/>
      <c r="B78" s="60" t="s">
        <v>58</v>
      </c>
      <c r="C78" s="54">
        <v>1</v>
      </c>
      <c r="D78" s="55">
        <v>121</v>
      </c>
    </row>
    <row r="79" spans="1:4" x14ac:dyDescent="0.25">
      <c r="A79" s="66"/>
      <c r="B79" s="60" t="s">
        <v>70</v>
      </c>
      <c r="C79" s="54">
        <v>1</v>
      </c>
      <c r="D79" s="55">
        <v>105</v>
      </c>
    </row>
    <row r="80" spans="1:4" x14ac:dyDescent="0.25">
      <c r="A80" s="66"/>
      <c r="B80" s="60" t="s">
        <v>70</v>
      </c>
      <c r="C80" s="54">
        <v>5</v>
      </c>
      <c r="D80" s="55">
        <v>111</v>
      </c>
    </row>
    <row r="81" spans="1:4" ht="15.75" thickBot="1" x14ac:dyDescent="0.3">
      <c r="A81" s="67"/>
      <c r="B81" s="47" t="s">
        <v>7</v>
      </c>
      <c r="C81" s="47">
        <f>SUM(C71:C80)</f>
        <v>244</v>
      </c>
      <c r="D81" s="68"/>
    </row>
    <row r="82" spans="1:4" x14ac:dyDescent="0.25">
      <c r="A82" s="49"/>
      <c r="B82" s="69"/>
      <c r="C82" s="49"/>
      <c r="D82" s="70"/>
    </row>
    <row r="83" spans="1:4" x14ac:dyDescent="0.25">
      <c r="A83" t="s">
        <v>75</v>
      </c>
    </row>
    <row r="84" spans="1:4" x14ac:dyDescent="0.25">
      <c r="A84" t="s">
        <v>76</v>
      </c>
    </row>
  </sheetData>
  <mergeCells count="2">
    <mergeCell ref="A2:A5"/>
    <mergeCell ref="A6:A8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B98D-14D5-4E21-A96A-4E03319F087B}">
  <dimension ref="A1:D74"/>
  <sheetViews>
    <sheetView workbookViewId="0">
      <selection activeCell="G28" sqref="G28"/>
    </sheetView>
  </sheetViews>
  <sheetFormatPr defaultRowHeight="15" x14ac:dyDescent="0.25"/>
  <cols>
    <col min="1" max="1" width="47.85546875" bestFit="1" customWidth="1"/>
    <col min="2" max="2" width="43" bestFit="1" customWidth="1"/>
    <col min="3" max="3" width="7" bestFit="1" customWidth="1"/>
  </cols>
  <sheetData>
    <row r="1" spans="1:4" ht="45.75" thickBot="1" x14ac:dyDescent="0.3">
      <c r="A1" s="1" t="s">
        <v>0</v>
      </c>
      <c r="B1" s="2" t="s">
        <v>1</v>
      </c>
      <c r="C1" s="2" t="s">
        <v>2</v>
      </c>
      <c r="D1" s="74" t="s">
        <v>77</v>
      </c>
    </row>
    <row r="2" spans="1:4" x14ac:dyDescent="0.25">
      <c r="A2" s="162" t="s">
        <v>3</v>
      </c>
      <c r="B2" s="6" t="s">
        <v>4</v>
      </c>
      <c r="C2" s="6">
        <v>17</v>
      </c>
      <c r="D2" s="6">
        <v>147</v>
      </c>
    </row>
    <row r="3" spans="1:4" x14ac:dyDescent="0.25">
      <c r="A3" s="163"/>
      <c r="B3" s="10" t="s">
        <v>5</v>
      </c>
      <c r="C3" s="10">
        <v>571</v>
      </c>
      <c r="D3" s="10">
        <v>129</v>
      </c>
    </row>
    <row r="4" spans="1:4" x14ac:dyDescent="0.25">
      <c r="A4" s="163"/>
      <c r="B4" s="10" t="s">
        <v>78</v>
      </c>
      <c r="C4" s="10">
        <v>102</v>
      </c>
      <c r="D4" s="10">
        <v>98</v>
      </c>
    </row>
    <row r="5" spans="1:4" ht="15.75" thickBot="1" x14ac:dyDescent="0.3">
      <c r="A5" s="164"/>
      <c r="B5" s="3" t="s">
        <v>7</v>
      </c>
      <c r="C5" s="3">
        <f>SUM(C2:C4)</f>
        <v>690</v>
      </c>
      <c r="D5" s="3"/>
    </row>
    <row r="6" spans="1:4" x14ac:dyDescent="0.25">
      <c r="A6" s="162" t="s">
        <v>9</v>
      </c>
      <c r="B6" s="13" t="s">
        <v>5</v>
      </c>
      <c r="C6" s="6">
        <v>166</v>
      </c>
      <c r="D6" s="6">
        <v>129</v>
      </c>
    </row>
    <row r="7" spans="1:4" x14ac:dyDescent="0.25">
      <c r="A7" s="163"/>
      <c r="B7" s="20" t="s">
        <v>43</v>
      </c>
      <c r="C7" s="10">
        <v>4</v>
      </c>
      <c r="D7" s="10">
        <v>129</v>
      </c>
    </row>
    <row r="8" spans="1:4" ht="15.75" thickBot="1" x14ac:dyDescent="0.3">
      <c r="A8" s="163"/>
      <c r="B8" s="9" t="s">
        <v>7</v>
      </c>
      <c r="C8" s="16">
        <f>SUM(C6:C7)</f>
        <v>170</v>
      </c>
      <c r="D8" s="3"/>
    </row>
    <row r="9" spans="1:4" x14ac:dyDescent="0.25">
      <c r="A9" s="162" t="s">
        <v>79</v>
      </c>
      <c r="B9" s="13" t="s">
        <v>80</v>
      </c>
      <c r="C9" s="6">
        <v>45</v>
      </c>
      <c r="D9" s="75"/>
    </row>
    <row r="10" spans="1:4" ht="15.75" thickBot="1" x14ac:dyDescent="0.3">
      <c r="A10" s="164"/>
      <c r="B10" s="15" t="s">
        <v>7</v>
      </c>
      <c r="C10" s="16">
        <f>SUM(C9:C9)</f>
        <v>45</v>
      </c>
      <c r="D10" s="16"/>
    </row>
    <row r="11" spans="1:4" x14ac:dyDescent="0.25">
      <c r="A11" s="163" t="s">
        <v>15</v>
      </c>
      <c r="B11" s="6" t="s">
        <v>4</v>
      </c>
      <c r="C11" s="18">
        <v>134</v>
      </c>
      <c r="D11" s="10">
        <v>272</v>
      </c>
    </row>
    <row r="12" spans="1:4" x14ac:dyDescent="0.25">
      <c r="A12" s="163"/>
      <c r="B12" s="10" t="s">
        <v>5</v>
      </c>
      <c r="C12" s="18">
        <v>228</v>
      </c>
      <c r="D12" s="10">
        <v>230</v>
      </c>
    </row>
    <row r="13" spans="1:4" x14ac:dyDescent="0.25">
      <c r="A13" s="163"/>
      <c r="B13" s="10" t="s">
        <v>78</v>
      </c>
      <c r="C13" s="18">
        <v>92</v>
      </c>
      <c r="D13" s="10">
        <v>147</v>
      </c>
    </row>
    <row r="14" spans="1:4" ht="15.75" thickBot="1" x14ac:dyDescent="0.3">
      <c r="A14" s="164"/>
      <c r="B14" s="16" t="s">
        <v>7</v>
      </c>
      <c r="C14" s="16">
        <f>SUM(C11:C13)</f>
        <v>454</v>
      </c>
      <c r="D14" s="16"/>
    </row>
    <row r="15" spans="1:4" x14ac:dyDescent="0.25">
      <c r="A15" s="162" t="s">
        <v>17</v>
      </c>
      <c r="B15" s="6" t="s">
        <v>4</v>
      </c>
      <c r="C15" s="10">
        <v>104</v>
      </c>
      <c r="D15" s="10">
        <v>272</v>
      </c>
    </row>
    <row r="16" spans="1:4" x14ac:dyDescent="0.25">
      <c r="A16" s="163"/>
      <c r="B16" s="10" t="s">
        <v>5</v>
      </c>
      <c r="C16" s="10">
        <v>119</v>
      </c>
      <c r="D16" s="10">
        <v>243</v>
      </c>
    </row>
    <row r="17" spans="1:4" x14ac:dyDescent="0.25">
      <c r="A17" s="163"/>
      <c r="B17" s="10" t="s">
        <v>78</v>
      </c>
      <c r="C17" s="10">
        <v>182</v>
      </c>
      <c r="D17" s="10">
        <v>152</v>
      </c>
    </row>
    <row r="18" spans="1:4" ht="15.75" thickBot="1" x14ac:dyDescent="0.3">
      <c r="A18" s="164"/>
      <c r="B18" s="16" t="s">
        <v>7</v>
      </c>
      <c r="C18" s="16">
        <f>SUM(C15:C17)</f>
        <v>405</v>
      </c>
      <c r="D18" s="16"/>
    </row>
    <row r="19" spans="1:4" x14ac:dyDescent="0.25">
      <c r="A19" s="162" t="s">
        <v>20</v>
      </c>
      <c r="B19" s="10" t="s">
        <v>5</v>
      </c>
      <c r="C19" s="18">
        <v>156</v>
      </c>
      <c r="D19" s="10">
        <v>223</v>
      </c>
    </row>
    <row r="20" spans="1:4" x14ac:dyDescent="0.25">
      <c r="A20" s="163"/>
      <c r="B20" s="10" t="s">
        <v>21</v>
      </c>
      <c r="C20" s="18">
        <v>55</v>
      </c>
      <c r="D20" s="10">
        <v>199</v>
      </c>
    </row>
    <row r="21" spans="1:4" x14ac:dyDescent="0.25">
      <c r="A21" s="163"/>
      <c r="B21" s="10" t="s">
        <v>78</v>
      </c>
      <c r="C21" s="10">
        <v>120</v>
      </c>
      <c r="D21" s="10">
        <v>147</v>
      </c>
    </row>
    <row r="22" spans="1:4" x14ac:dyDescent="0.25">
      <c r="A22" s="163"/>
      <c r="B22" s="10" t="s">
        <v>81</v>
      </c>
      <c r="C22" s="10">
        <v>8</v>
      </c>
      <c r="D22" s="10">
        <v>140</v>
      </c>
    </row>
    <row r="23" spans="1:4" ht="15.75" thickBot="1" x14ac:dyDescent="0.3">
      <c r="A23" s="163"/>
      <c r="B23" s="3" t="s">
        <v>7</v>
      </c>
      <c r="C23" s="3">
        <f>SUM(C19:C22)</f>
        <v>339</v>
      </c>
      <c r="D23" s="3"/>
    </row>
    <row r="24" spans="1:4" x14ac:dyDescent="0.25">
      <c r="A24" s="162" t="s">
        <v>23</v>
      </c>
      <c r="B24" s="13" t="s">
        <v>5</v>
      </c>
      <c r="C24" s="13">
        <v>61</v>
      </c>
      <c r="D24" s="13">
        <v>188</v>
      </c>
    </row>
    <row r="25" spans="1:4" x14ac:dyDescent="0.25">
      <c r="A25" s="163"/>
      <c r="B25" s="19" t="s">
        <v>24</v>
      </c>
      <c r="C25" s="20">
        <v>30</v>
      </c>
      <c r="D25" s="20">
        <v>147</v>
      </c>
    </row>
    <row r="26" spans="1:4" x14ac:dyDescent="0.25">
      <c r="A26" s="163"/>
      <c r="B26" s="20" t="s">
        <v>21</v>
      </c>
      <c r="C26" s="20">
        <v>240</v>
      </c>
      <c r="D26" s="20">
        <v>159</v>
      </c>
    </row>
    <row r="27" spans="1:4" x14ac:dyDescent="0.25">
      <c r="A27" s="163"/>
      <c r="B27" s="20" t="s">
        <v>78</v>
      </c>
      <c r="C27" s="20">
        <v>24</v>
      </c>
      <c r="D27" s="19">
        <v>125</v>
      </c>
    </row>
    <row r="28" spans="1:4" x14ac:dyDescent="0.25">
      <c r="A28" s="163"/>
      <c r="B28" s="20" t="s">
        <v>81</v>
      </c>
      <c r="C28" s="20">
        <v>36</v>
      </c>
      <c r="D28" s="19">
        <v>120</v>
      </c>
    </row>
    <row r="29" spans="1:4" ht="15.75" thickBot="1" x14ac:dyDescent="0.3">
      <c r="A29" s="164"/>
      <c r="B29" s="9" t="s">
        <v>7</v>
      </c>
      <c r="C29" s="9">
        <f>SUM(C24:C28)</f>
        <v>391</v>
      </c>
      <c r="D29" s="9"/>
    </row>
    <row r="30" spans="1:4" x14ac:dyDescent="0.25">
      <c r="A30" s="162" t="s">
        <v>25</v>
      </c>
      <c r="B30" s="76" t="s">
        <v>5</v>
      </c>
      <c r="C30" s="76">
        <v>25</v>
      </c>
      <c r="D30" s="13">
        <v>154</v>
      </c>
    </row>
    <row r="31" spans="1:4" x14ac:dyDescent="0.25">
      <c r="A31" s="163"/>
      <c r="B31" s="77" t="s">
        <v>27</v>
      </c>
      <c r="C31" s="20">
        <v>17</v>
      </c>
      <c r="D31" s="20">
        <v>149</v>
      </c>
    </row>
    <row r="32" spans="1:4" x14ac:dyDescent="0.25">
      <c r="A32" s="163"/>
      <c r="B32" s="20" t="s">
        <v>21</v>
      </c>
      <c r="C32" s="20">
        <v>30</v>
      </c>
      <c r="D32" s="20">
        <v>138</v>
      </c>
    </row>
    <row r="33" spans="1:4" x14ac:dyDescent="0.25">
      <c r="A33" s="163"/>
      <c r="B33" s="20" t="s">
        <v>78</v>
      </c>
      <c r="C33" s="20">
        <v>18</v>
      </c>
      <c r="D33" s="20">
        <v>105</v>
      </c>
    </row>
    <row r="34" spans="1:4" x14ac:dyDescent="0.25">
      <c r="A34" s="163"/>
      <c r="B34" s="20" t="s">
        <v>81</v>
      </c>
      <c r="C34" s="20">
        <v>6</v>
      </c>
      <c r="D34" s="20">
        <v>99</v>
      </c>
    </row>
    <row r="35" spans="1:4" ht="15.75" thickBot="1" x14ac:dyDescent="0.3">
      <c r="A35" s="164"/>
      <c r="B35" s="15" t="s">
        <v>7</v>
      </c>
      <c r="C35" s="15">
        <f>SUM(C30:C34)</f>
        <v>96</v>
      </c>
      <c r="D35" s="15"/>
    </row>
    <row r="36" spans="1:4" ht="15.75" thickBot="1" x14ac:dyDescent="0.3">
      <c r="A36" s="29" t="s">
        <v>82</v>
      </c>
      <c r="B36" s="30" t="s">
        <v>21</v>
      </c>
      <c r="C36" s="9">
        <v>46</v>
      </c>
      <c r="D36" s="10">
        <v>129</v>
      </c>
    </row>
    <row r="37" spans="1:4" x14ac:dyDescent="0.25">
      <c r="A37" s="5"/>
      <c r="B37" s="6" t="s">
        <v>21</v>
      </c>
      <c r="C37" s="5">
        <v>6</v>
      </c>
      <c r="D37" s="13">
        <v>138</v>
      </c>
    </row>
    <row r="38" spans="1:4" x14ac:dyDescent="0.25">
      <c r="A38" s="9" t="s">
        <v>36</v>
      </c>
      <c r="B38" s="10" t="s">
        <v>37</v>
      </c>
      <c r="C38" s="9">
        <v>1</v>
      </c>
      <c r="D38" s="20">
        <v>42</v>
      </c>
    </row>
    <row r="39" spans="1:4" x14ac:dyDescent="0.25">
      <c r="A39" s="9"/>
      <c r="B39" s="10" t="s">
        <v>37</v>
      </c>
      <c r="C39" s="9">
        <v>1</v>
      </c>
      <c r="D39" s="20">
        <v>98</v>
      </c>
    </row>
    <row r="40" spans="1:4" ht="15.75" thickBot="1" x14ac:dyDescent="0.3">
      <c r="A40" s="9"/>
      <c r="B40" s="3" t="s">
        <v>7</v>
      </c>
      <c r="C40" s="9">
        <f>SUM(C37:C39)</f>
        <v>8</v>
      </c>
      <c r="D40" s="20"/>
    </row>
    <row r="41" spans="1:4" x14ac:dyDescent="0.25">
      <c r="A41" s="162" t="s">
        <v>29</v>
      </c>
      <c r="B41" s="23" t="s">
        <v>30</v>
      </c>
      <c r="C41" s="13">
        <v>63</v>
      </c>
      <c r="D41" s="23">
        <v>188</v>
      </c>
    </row>
    <row r="42" spans="1:4" x14ac:dyDescent="0.25">
      <c r="A42" s="163"/>
      <c r="B42" s="24" t="s">
        <v>31</v>
      </c>
      <c r="C42" s="20">
        <v>55</v>
      </c>
      <c r="D42" s="24">
        <v>198</v>
      </c>
    </row>
    <row r="43" spans="1:4" x14ac:dyDescent="0.25">
      <c r="A43" s="163"/>
      <c r="B43" s="24" t="s">
        <v>32</v>
      </c>
      <c r="C43" s="20">
        <v>18</v>
      </c>
      <c r="D43" s="24">
        <v>145</v>
      </c>
    </row>
    <row r="44" spans="1:4" x14ac:dyDescent="0.25">
      <c r="A44" s="163"/>
      <c r="B44" s="24" t="s">
        <v>33</v>
      </c>
      <c r="C44" s="20">
        <v>4</v>
      </c>
      <c r="D44" s="24">
        <v>151</v>
      </c>
    </row>
    <row r="45" spans="1:4" x14ac:dyDescent="0.25">
      <c r="A45" s="163"/>
      <c r="B45" s="24" t="s">
        <v>83</v>
      </c>
      <c r="C45" s="20">
        <v>4</v>
      </c>
      <c r="D45" s="24">
        <v>113</v>
      </c>
    </row>
    <row r="46" spans="1:4" x14ac:dyDescent="0.25">
      <c r="A46" s="163"/>
      <c r="B46" s="24" t="s">
        <v>84</v>
      </c>
      <c r="C46" s="20">
        <v>20</v>
      </c>
      <c r="D46" s="24">
        <v>118</v>
      </c>
    </row>
    <row r="47" spans="1:4" x14ac:dyDescent="0.25">
      <c r="A47" s="163"/>
      <c r="B47" s="24" t="s">
        <v>78</v>
      </c>
      <c r="C47" s="20">
        <v>2</v>
      </c>
      <c r="D47" s="24">
        <v>134</v>
      </c>
    </row>
    <row r="48" spans="1:4" ht="15.75" thickBot="1" x14ac:dyDescent="0.3">
      <c r="A48" s="164"/>
      <c r="B48" s="15" t="s">
        <v>7</v>
      </c>
      <c r="C48" s="15">
        <f>SUM(C41:C47)</f>
        <v>166</v>
      </c>
      <c r="D48" s="15"/>
    </row>
    <row r="49" spans="1:4" x14ac:dyDescent="0.25">
      <c r="A49" s="17"/>
      <c r="B49" s="17"/>
      <c r="C49" s="17">
        <f>C5+C8+C10+C14+C18+C23+C29+C35+C36+C40+C48</f>
        <v>2810</v>
      </c>
      <c r="D49" s="17"/>
    </row>
    <row r="50" spans="1:4" ht="15.75" thickBot="1" x14ac:dyDescent="0.3">
      <c r="A50" s="27"/>
      <c r="B50" s="27"/>
      <c r="C50" s="27"/>
      <c r="D50" s="27"/>
    </row>
    <row r="51" spans="1:4" ht="45.75" thickBot="1" x14ac:dyDescent="0.3">
      <c r="A51" s="1" t="s">
        <v>0</v>
      </c>
      <c r="B51" s="1" t="s">
        <v>1</v>
      </c>
      <c r="C51" s="2" t="s">
        <v>2</v>
      </c>
      <c r="D51" s="74" t="s">
        <v>77</v>
      </c>
    </row>
    <row r="52" spans="1:4" x14ac:dyDescent="0.25">
      <c r="A52" s="163" t="s">
        <v>86</v>
      </c>
      <c r="B52" s="10" t="s">
        <v>21</v>
      </c>
      <c r="C52" s="10">
        <v>66</v>
      </c>
      <c r="D52" s="10">
        <v>97</v>
      </c>
    </row>
    <row r="53" spans="1:4" x14ac:dyDescent="0.25">
      <c r="A53" s="163"/>
      <c r="B53" s="10" t="s">
        <v>40</v>
      </c>
      <c r="C53" s="10">
        <v>27</v>
      </c>
      <c r="D53" s="10">
        <v>88</v>
      </c>
    </row>
    <row r="54" spans="1:4" x14ac:dyDescent="0.25">
      <c r="A54" s="163"/>
      <c r="B54" s="10" t="s">
        <v>41</v>
      </c>
      <c r="C54" s="10">
        <v>3</v>
      </c>
      <c r="D54" s="10">
        <v>157</v>
      </c>
    </row>
    <row r="55" spans="1:4" x14ac:dyDescent="0.25">
      <c r="A55" s="163"/>
      <c r="B55" s="10" t="s">
        <v>42</v>
      </c>
      <c r="C55" s="10">
        <v>2</v>
      </c>
      <c r="D55" s="10">
        <v>203</v>
      </c>
    </row>
    <row r="56" spans="1:4" x14ac:dyDescent="0.25">
      <c r="A56" s="163"/>
      <c r="B56" s="10" t="s">
        <v>43</v>
      </c>
      <c r="C56" s="10">
        <v>2</v>
      </c>
      <c r="D56" s="10">
        <v>177</v>
      </c>
    </row>
    <row r="57" spans="1:4" x14ac:dyDescent="0.25">
      <c r="A57" s="163"/>
      <c r="B57" s="10" t="s">
        <v>71</v>
      </c>
      <c r="C57" s="10">
        <v>2</v>
      </c>
      <c r="D57" s="10" t="s">
        <v>87</v>
      </c>
    </row>
    <row r="58" spans="1:4" x14ac:dyDescent="0.25">
      <c r="A58" s="163"/>
      <c r="B58" s="10" t="s">
        <v>72</v>
      </c>
      <c r="C58" s="10">
        <v>1</v>
      </c>
      <c r="D58" s="10" t="s">
        <v>87</v>
      </c>
    </row>
    <row r="59" spans="1:4" x14ac:dyDescent="0.25">
      <c r="A59" s="163"/>
      <c r="B59" s="10" t="s">
        <v>73</v>
      </c>
      <c r="C59" s="10">
        <v>1</v>
      </c>
      <c r="D59" s="10" t="s">
        <v>87</v>
      </c>
    </row>
    <row r="60" spans="1:4" ht="15.75" thickBot="1" x14ac:dyDescent="0.3">
      <c r="A60" s="164"/>
      <c r="B60" s="16" t="s">
        <v>7</v>
      </c>
      <c r="C60" s="16">
        <f>SUM(C52:C59)</f>
        <v>104</v>
      </c>
      <c r="D60" s="16"/>
    </row>
    <row r="61" spans="1:4" ht="15.75" thickBot="1" x14ac:dyDescent="0.3">
      <c r="A61" s="27"/>
      <c r="B61" s="27"/>
      <c r="C61" s="27"/>
      <c r="D61" s="27"/>
    </row>
    <row r="62" spans="1:4" ht="45.75" thickBot="1" x14ac:dyDescent="0.3">
      <c r="A62" s="1" t="s">
        <v>0</v>
      </c>
      <c r="B62" s="25" t="s">
        <v>1</v>
      </c>
      <c r="C62" s="25" t="s">
        <v>2</v>
      </c>
      <c r="D62" s="74" t="s">
        <v>77</v>
      </c>
    </row>
    <row r="63" spans="1:4" x14ac:dyDescent="0.25">
      <c r="A63" s="168" t="s">
        <v>88</v>
      </c>
      <c r="B63" s="23" t="s">
        <v>49</v>
      </c>
      <c r="C63" s="13">
        <v>11</v>
      </c>
      <c r="D63" s="13">
        <v>166</v>
      </c>
    </row>
    <row r="64" spans="1:4" x14ac:dyDescent="0.25">
      <c r="A64" s="169"/>
      <c r="B64" s="24" t="s">
        <v>51</v>
      </c>
      <c r="C64" s="20">
        <v>3</v>
      </c>
      <c r="D64" s="20">
        <v>195</v>
      </c>
    </row>
    <row r="65" spans="1:4" x14ac:dyDescent="0.25">
      <c r="A65" s="169"/>
      <c r="B65" s="24" t="s">
        <v>53</v>
      </c>
      <c r="C65" s="20">
        <v>109</v>
      </c>
      <c r="D65" s="24">
        <v>187</v>
      </c>
    </row>
    <row r="66" spans="1:4" x14ac:dyDescent="0.25">
      <c r="A66" s="169"/>
      <c r="B66" s="24" t="s">
        <v>54</v>
      </c>
      <c r="C66" s="20">
        <v>98</v>
      </c>
      <c r="D66" s="24">
        <v>205</v>
      </c>
    </row>
    <row r="67" spans="1:4" x14ac:dyDescent="0.25">
      <c r="A67" s="169"/>
      <c r="B67" s="24" t="s">
        <v>55</v>
      </c>
      <c r="C67" s="20">
        <v>12</v>
      </c>
      <c r="D67" s="24">
        <v>210</v>
      </c>
    </row>
    <row r="68" spans="1:4" x14ac:dyDescent="0.25">
      <c r="A68" s="169"/>
      <c r="B68" s="24" t="s">
        <v>56</v>
      </c>
      <c r="C68" s="20">
        <v>17</v>
      </c>
      <c r="D68" s="24">
        <v>215</v>
      </c>
    </row>
    <row r="69" spans="1:4" x14ac:dyDescent="0.25">
      <c r="A69" s="169"/>
      <c r="B69" s="24" t="s">
        <v>57</v>
      </c>
      <c r="C69" s="20">
        <v>4</v>
      </c>
      <c r="D69" s="24">
        <v>231</v>
      </c>
    </row>
    <row r="70" spans="1:4" x14ac:dyDescent="0.25">
      <c r="A70" s="169"/>
      <c r="B70" s="24" t="s">
        <v>58</v>
      </c>
      <c r="C70" s="20">
        <v>2</v>
      </c>
      <c r="D70" s="24">
        <v>113</v>
      </c>
    </row>
    <row r="71" spans="1:4" x14ac:dyDescent="0.25">
      <c r="A71" s="169"/>
      <c r="B71" s="24" t="s">
        <v>70</v>
      </c>
      <c r="C71" s="20">
        <v>1</v>
      </c>
      <c r="D71" s="24">
        <v>97</v>
      </c>
    </row>
    <row r="72" spans="1:4" x14ac:dyDescent="0.25">
      <c r="A72" s="169"/>
      <c r="B72" s="24" t="s">
        <v>70</v>
      </c>
      <c r="C72" s="20">
        <v>5</v>
      </c>
      <c r="D72" s="24">
        <v>103</v>
      </c>
    </row>
    <row r="73" spans="1:4" ht="15.75" thickBot="1" x14ac:dyDescent="0.3">
      <c r="A73" s="170"/>
      <c r="B73" s="15" t="s">
        <v>7</v>
      </c>
      <c r="C73" s="15">
        <v>262</v>
      </c>
      <c r="D73" s="15"/>
    </row>
    <row r="74" spans="1:4" x14ac:dyDescent="0.25">
      <c r="A74" s="27"/>
      <c r="B74" s="27"/>
      <c r="C74" s="27"/>
      <c r="D74" s="27"/>
    </row>
  </sheetData>
  <mergeCells count="11">
    <mergeCell ref="A24:A29"/>
    <mergeCell ref="A30:A35"/>
    <mergeCell ref="A41:A48"/>
    <mergeCell ref="A52:A60"/>
    <mergeCell ref="A63:A73"/>
    <mergeCell ref="A19:A23"/>
    <mergeCell ref="A2:A5"/>
    <mergeCell ref="A6:A8"/>
    <mergeCell ref="A9:A10"/>
    <mergeCell ref="A11:A14"/>
    <mergeCell ref="A15:A18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0806-0236-44DB-AA18-F3F585233C06}">
  <dimension ref="A1:D71"/>
  <sheetViews>
    <sheetView workbookViewId="0">
      <selection activeCell="G87" sqref="G87"/>
    </sheetView>
  </sheetViews>
  <sheetFormatPr defaultRowHeight="15" x14ac:dyDescent="0.25"/>
  <cols>
    <col min="1" max="1" width="47.85546875" bestFit="1" customWidth="1"/>
    <col min="2" max="2" width="43" bestFit="1" customWidth="1"/>
  </cols>
  <sheetData>
    <row r="1" spans="1:4" ht="45.75" thickBot="1" x14ac:dyDescent="0.3">
      <c r="A1" s="36" t="s">
        <v>0</v>
      </c>
      <c r="B1" s="37" t="s">
        <v>1</v>
      </c>
      <c r="C1" s="37" t="s">
        <v>2</v>
      </c>
      <c r="D1" s="38" t="s">
        <v>85</v>
      </c>
    </row>
    <row r="2" spans="1:4" x14ac:dyDescent="0.25">
      <c r="A2" s="165" t="s">
        <v>3</v>
      </c>
      <c r="B2" s="40" t="s">
        <v>4</v>
      </c>
      <c r="C2" s="40">
        <v>17</v>
      </c>
      <c r="D2" s="41">
        <v>152.67500000000001</v>
      </c>
    </row>
    <row r="3" spans="1:4" x14ac:dyDescent="0.25">
      <c r="A3" s="166"/>
      <c r="B3" s="43" t="s">
        <v>5</v>
      </c>
      <c r="C3" s="43">
        <v>571</v>
      </c>
      <c r="D3" s="44">
        <v>134.22499999999999</v>
      </c>
    </row>
    <row r="4" spans="1:4" x14ac:dyDescent="0.25">
      <c r="A4" s="166"/>
      <c r="B4" s="43" t="s">
        <v>78</v>
      </c>
      <c r="C4" s="43">
        <v>102</v>
      </c>
      <c r="D4" s="44">
        <v>102.45</v>
      </c>
    </row>
    <row r="5" spans="1:4" ht="15.75" thickBot="1" x14ac:dyDescent="0.3">
      <c r="A5" s="167"/>
      <c r="B5" s="45" t="s">
        <v>7</v>
      </c>
      <c r="C5" s="45">
        <f>SUM(C2:C4)</f>
        <v>690</v>
      </c>
      <c r="D5" s="45"/>
    </row>
    <row r="6" spans="1:4" x14ac:dyDescent="0.25">
      <c r="A6" s="165" t="s">
        <v>9</v>
      </c>
      <c r="B6" s="46" t="s">
        <v>5</v>
      </c>
      <c r="C6" s="40">
        <v>166</v>
      </c>
      <c r="D6" s="41">
        <v>134.22499999999999</v>
      </c>
    </row>
    <row r="7" spans="1:4" x14ac:dyDescent="0.25">
      <c r="A7" s="166"/>
      <c r="B7" s="54" t="s">
        <v>43</v>
      </c>
      <c r="C7" s="43">
        <v>6</v>
      </c>
      <c r="D7" s="44">
        <v>134.22499999999999</v>
      </c>
    </row>
    <row r="8" spans="1:4" ht="15.75" thickBot="1" x14ac:dyDescent="0.3">
      <c r="A8" s="167"/>
      <c r="B8" s="47" t="s">
        <v>7</v>
      </c>
      <c r="C8" s="48">
        <f>SUM(C6:C7)</f>
        <v>172</v>
      </c>
      <c r="D8" s="48"/>
    </row>
    <row r="9" spans="1:4" x14ac:dyDescent="0.25">
      <c r="A9" s="166" t="s">
        <v>15</v>
      </c>
      <c r="B9" s="40" t="s">
        <v>4</v>
      </c>
      <c r="C9" s="51">
        <v>134</v>
      </c>
      <c r="D9" s="44">
        <v>280.8</v>
      </c>
    </row>
    <row r="10" spans="1:4" x14ac:dyDescent="0.25">
      <c r="A10" s="166"/>
      <c r="B10" s="43" t="s">
        <v>5</v>
      </c>
      <c r="C10" s="51">
        <v>228</v>
      </c>
      <c r="D10" s="44">
        <v>237.75</v>
      </c>
    </row>
    <row r="11" spans="1:4" x14ac:dyDescent="0.25">
      <c r="A11" s="166"/>
      <c r="B11" s="43" t="s">
        <v>78</v>
      </c>
      <c r="C11" s="51">
        <v>92</v>
      </c>
      <c r="D11" s="44">
        <v>152.67500000000001</v>
      </c>
    </row>
    <row r="12" spans="1:4" ht="15.75" thickBot="1" x14ac:dyDescent="0.3">
      <c r="A12" s="167"/>
      <c r="B12" s="48" t="s">
        <v>7</v>
      </c>
      <c r="C12" s="48">
        <f>SUM(C9:C11)</f>
        <v>454</v>
      </c>
      <c r="D12" s="45"/>
    </row>
    <row r="13" spans="1:4" x14ac:dyDescent="0.25">
      <c r="A13" s="165" t="s">
        <v>17</v>
      </c>
      <c r="B13" s="40" t="s">
        <v>4</v>
      </c>
      <c r="C13" s="43">
        <v>104</v>
      </c>
      <c r="D13" s="41">
        <v>280.8</v>
      </c>
    </row>
    <row r="14" spans="1:4" x14ac:dyDescent="0.25">
      <c r="A14" s="166"/>
      <c r="B14" s="43" t="s">
        <v>5</v>
      </c>
      <c r="C14" s="43">
        <v>120</v>
      </c>
      <c r="D14" s="44">
        <v>251.07499999999999</v>
      </c>
    </row>
    <row r="15" spans="1:4" x14ac:dyDescent="0.25">
      <c r="A15" s="166"/>
      <c r="B15" s="43" t="s">
        <v>78</v>
      </c>
      <c r="C15" s="43">
        <v>180</v>
      </c>
      <c r="D15" s="44">
        <v>157.80000000000001</v>
      </c>
    </row>
    <row r="16" spans="1:4" ht="15.75" thickBot="1" x14ac:dyDescent="0.3">
      <c r="A16" s="167"/>
      <c r="B16" s="48" t="s">
        <v>7</v>
      </c>
      <c r="C16" s="48">
        <f>SUM(C13:C15)</f>
        <v>404</v>
      </c>
      <c r="D16" s="45"/>
    </row>
    <row r="17" spans="1:4" x14ac:dyDescent="0.25">
      <c r="A17" s="165" t="s">
        <v>20</v>
      </c>
      <c r="B17" s="43" t="s">
        <v>5</v>
      </c>
      <c r="C17" s="51">
        <v>156</v>
      </c>
      <c r="D17" s="41">
        <v>230.57499999999999</v>
      </c>
    </row>
    <row r="18" spans="1:4" x14ac:dyDescent="0.25">
      <c r="A18" s="166"/>
      <c r="B18" s="43" t="s">
        <v>21</v>
      </c>
      <c r="C18" s="51">
        <v>55</v>
      </c>
      <c r="D18" s="44">
        <v>205.97499999999999</v>
      </c>
    </row>
    <row r="19" spans="1:4" x14ac:dyDescent="0.25">
      <c r="A19" s="166"/>
      <c r="B19" s="43" t="s">
        <v>78</v>
      </c>
      <c r="C19" s="43">
        <v>120</v>
      </c>
      <c r="D19" s="44">
        <v>152.67500000000001</v>
      </c>
    </row>
    <row r="20" spans="1:4" x14ac:dyDescent="0.25">
      <c r="A20" s="166"/>
      <c r="B20" s="43" t="s">
        <v>81</v>
      </c>
      <c r="C20" s="43">
        <v>8</v>
      </c>
      <c r="D20" s="44">
        <v>145.5</v>
      </c>
    </row>
    <row r="21" spans="1:4" ht="15.75" thickBot="1" x14ac:dyDescent="0.3">
      <c r="A21" s="166"/>
      <c r="B21" s="45" t="s">
        <v>7</v>
      </c>
      <c r="C21" s="45">
        <f>SUM(C17:C20)</f>
        <v>339</v>
      </c>
      <c r="D21" s="45"/>
    </row>
    <row r="22" spans="1:4" x14ac:dyDescent="0.25">
      <c r="A22" s="165" t="s">
        <v>23</v>
      </c>
      <c r="B22" s="46" t="s">
        <v>5</v>
      </c>
      <c r="C22" s="46">
        <v>61</v>
      </c>
      <c r="D22" s="52">
        <v>194.7</v>
      </c>
    </row>
    <row r="23" spans="1:4" x14ac:dyDescent="0.25">
      <c r="A23" s="166"/>
      <c r="B23" s="53" t="s">
        <v>24</v>
      </c>
      <c r="C23" s="54">
        <v>30</v>
      </c>
      <c r="D23" s="55">
        <v>152.67500000000001</v>
      </c>
    </row>
    <row r="24" spans="1:4" x14ac:dyDescent="0.25">
      <c r="A24" s="166"/>
      <c r="B24" s="54" t="s">
        <v>21</v>
      </c>
      <c r="C24" s="54">
        <v>240</v>
      </c>
      <c r="D24" s="55">
        <v>164.97499999999999</v>
      </c>
    </row>
    <row r="25" spans="1:4" x14ac:dyDescent="0.25">
      <c r="A25" s="166"/>
      <c r="B25" s="54" t="s">
        <v>78</v>
      </c>
      <c r="C25" s="54">
        <v>24</v>
      </c>
      <c r="D25" s="55">
        <v>130.125</v>
      </c>
    </row>
    <row r="26" spans="1:4" x14ac:dyDescent="0.25">
      <c r="A26" s="166"/>
      <c r="B26" s="54" t="s">
        <v>81</v>
      </c>
      <c r="C26" s="54">
        <v>36</v>
      </c>
      <c r="D26" s="55">
        <v>125</v>
      </c>
    </row>
    <row r="27" spans="1:4" ht="15.75" thickBot="1" x14ac:dyDescent="0.3">
      <c r="A27" s="167"/>
      <c r="B27" s="42" t="s">
        <v>7</v>
      </c>
      <c r="C27" s="42">
        <f>SUM(C22:C26)</f>
        <v>391</v>
      </c>
      <c r="D27" s="42"/>
    </row>
    <row r="28" spans="1:4" x14ac:dyDescent="0.25">
      <c r="A28" s="165" t="s">
        <v>25</v>
      </c>
      <c r="B28" s="71" t="s">
        <v>5</v>
      </c>
      <c r="C28" s="71">
        <v>25</v>
      </c>
      <c r="D28" s="52">
        <v>159.85</v>
      </c>
    </row>
    <row r="29" spans="1:4" x14ac:dyDescent="0.25">
      <c r="A29" s="166"/>
      <c r="B29" s="72" t="s">
        <v>27</v>
      </c>
      <c r="C29" s="54">
        <v>17</v>
      </c>
      <c r="D29" s="55">
        <v>154.72499999999999</v>
      </c>
    </row>
    <row r="30" spans="1:4" x14ac:dyDescent="0.25">
      <c r="A30" s="166"/>
      <c r="B30" s="54" t="s">
        <v>21</v>
      </c>
      <c r="C30" s="54">
        <v>30</v>
      </c>
      <c r="D30" s="73">
        <v>143.44999999999999</v>
      </c>
    </row>
    <row r="31" spans="1:4" x14ac:dyDescent="0.25">
      <c r="A31" s="166"/>
      <c r="B31" s="54" t="s">
        <v>78</v>
      </c>
      <c r="C31" s="54">
        <v>18</v>
      </c>
      <c r="D31" s="55">
        <v>109.625</v>
      </c>
    </row>
    <row r="32" spans="1:4" x14ac:dyDescent="0.25">
      <c r="A32" s="166"/>
      <c r="B32" s="54" t="s">
        <v>81</v>
      </c>
      <c r="C32" s="54">
        <v>6</v>
      </c>
      <c r="D32" s="55">
        <v>103.47499999999999</v>
      </c>
    </row>
    <row r="33" spans="1:4" ht="15.75" thickBot="1" x14ac:dyDescent="0.3">
      <c r="A33" s="167"/>
      <c r="B33" s="47" t="s">
        <v>7</v>
      </c>
      <c r="C33" s="47">
        <f>SUM(C28:C32)</f>
        <v>96</v>
      </c>
      <c r="D33" s="47"/>
    </row>
    <row r="34" spans="1:4" ht="15.75" thickBot="1" x14ac:dyDescent="0.3">
      <c r="A34" s="64" t="s">
        <v>82</v>
      </c>
      <c r="B34" s="65" t="s">
        <v>21</v>
      </c>
      <c r="C34" s="42">
        <v>46</v>
      </c>
      <c r="D34" s="44">
        <v>134.22499999999999</v>
      </c>
    </row>
    <row r="35" spans="1:4" x14ac:dyDescent="0.25">
      <c r="A35" s="39"/>
      <c r="B35" s="40" t="s">
        <v>21</v>
      </c>
      <c r="C35" s="39">
        <v>6</v>
      </c>
      <c r="D35" s="52">
        <v>141</v>
      </c>
    </row>
    <row r="36" spans="1:4" x14ac:dyDescent="0.25">
      <c r="A36" s="42" t="s">
        <v>36</v>
      </c>
      <c r="B36" s="43" t="s">
        <v>89</v>
      </c>
      <c r="C36" s="42">
        <v>1</v>
      </c>
      <c r="D36" s="56">
        <v>43</v>
      </c>
    </row>
    <row r="37" spans="1:4" x14ac:dyDescent="0.25">
      <c r="A37" s="42"/>
      <c r="B37" s="43" t="s">
        <v>90</v>
      </c>
      <c r="C37" s="42">
        <v>1</v>
      </c>
      <c r="D37" s="56">
        <v>100</v>
      </c>
    </row>
    <row r="38" spans="1:4" ht="15.75" thickBot="1" x14ac:dyDescent="0.3">
      <c r="A38" s="42"/>
      <c r="B38" s="45" t="s">
        <v>7</v>
      </c>
      <c r="C38" s="42">
        <f>SUM(C35:C37)</f>
        <v>8</v>
      </c>
      <c r="D38" s="56"/>
    </row>
    <row r="39" spans="1:4" x14ac:dyDescent="0.25">
      <c r="A39" s="165" t="s">
        <v>29</v>
      </c>
      <c r="B39" s="59" t="s">
        <v>30</v>
      </c>
      <c r="C39" s="46">
        <v>63</v>
      </c>
      <c r="D39" s="41">
        <v>194.7</v>
      </c>
    </row>
    <row r="40" spans="1:4" x14ac:dyDescent="0.25">
      <c r="A40" s="166"/>
      <c r="B40" s="60" t="s">
        <v>31</v>
      </c>
      <c r="C40" s="54">
        <v>55</v>
      </c>
      <c r="D40" s="44">
        <v>204.95</v>
      </c>
    </row>
    <row r="41" spans="1:4" x14ac:dyDescent="0.25">
      <c r="A41" s="166"/>
      <c r="B41" s="60" t="s">
        <v>32</v>
      </c>
      <c r="C41" s="54">
        <v>18</v>
      </c>
      <c r="D41" s="44">
        <v>150.625</v>
      </c>
    </row>
    <row r="42" spans="1:4" x14ac:dyDescent="0.25">
      <c r="A42" s="166"/>
      <c r="B42" s="60" t="s">
        <v>33</v>
      </c>
      <c r="C42" s="54">
        <v>4</v>
      </c>
      <c r="D42" s="44">
        <v>156.77500000000001</v>
      </c>
    </row>
    <row r="43" spans="1:4" x14ac:dyDescent="0.25">
      <c r="A43" s="166"/>
      <c r="B43" s="60" t="s">
        <v>83</v>
      </c>
      <c r="C43" s="54">
        <v>4</v>
      </c>
      <c r="D43" s="44">
        <v>117.825</v>
      </c>
    </row>
    <row r="44" spans="1:4" x14ac:dyDescent="0.25">
      <c r="A44" s="166"/>
      <c r="B44" s="60" t="s">
        <v>84</v>
      </c>
      <c r="C44" s="54">
        <v>20</v>
      </c>
      <c r="D44" s="44">
        <v>122.95</v>
      </c>
    </row>
    <row r="45" spans="1:4" x14ac:dyDescent="0.25">
      <c r="A45" s="166"/>
      <c r="B45" s="60" t="s">
        <v>78</v>
      </c>
      <c r="C45" s="54">
        <v>2</v>
      </c>
      <c r="D45" s="44">
        <v>139.35</v>
      </c>
    </row>
    <row r="46" spans="1:4" ht="15.75" thickBot="1" x14ac:dyDescent="0.3">
      <c r="A46" s="167"/>
      <c r="B46" s="47" t="s">
        <v>7</v>
      </c>
      <c r="C46" s="47">
        <f>SUM(C39:C45)</f>
        <v>166</v>
      </c>
      <c r="D46" s="48"/>
    </row>
    <row r="47" spans="1:4" x14ac:dyDescent="0.25">
      <c r="A47" s="49"/>
      <c r="B47" s="49"/>
      <c r="C47" s="49">
        <f>C5+C8+C12+C16+C21+C27+C33+C34+C38+C46</f>
        <v>2766</v>
      </c>
      <c r="D47" s="49"/>
    </row>
    <row r="48" spans="1:4" ht="15.75" thickBot="1" x14ac:dyDescent="0.3"/>
    <row r="49" spans="1:4" ht="45.75" thickBot="1" x14ac:dyDescent="0.3">
      <c r="A49" s="36" t="s">
        <v>0</v>
      </c>
      <c r="B49" s="36" t="s">
        <v>1</v>
      </c>
      <c r="C49" s="37" t="s">
        <v>2</v>
      </c>
      <c r="D49" s="63" t="s">
        <v>85</v>
      </c>
    </row>
    <row r="50" spans="1:4" x14ac:dyDescent="0.25">
      <c r="A50" s="166" t="s">
        <v>91</v>
      </c>
      <c r="B50" s="43" t="s">
        <v>21</v>
      </c>
      <c r="C50" s="43">
        <v>66</v>
      </c>
      <c r="D50" s="55">
        <v>101.425</v>
      </c>
    </row>
    <row r="51" spans="1:4" x14ac:dyDescent="0.25">
      <c r="A51" s="166"/>
      <c r="B51" s="43" t="s">
        <v>40</v>
      </c>
      <c r="C51" s="43">
        <v>27</v>
      </c>
      <c r="D51" s="55">
        <v>92.2</v>
      </c>
    </row>
    <row r="52" spans="1:4" x14ac:dyDescent="0.25">
      <c r="A52" s="166"/>
      <c r="B52" s="43" t="s">
        <v>41</v>
      </c>
      <c r="C52" s="43">
        <v>3</v>
      </c>
      <c r="D52" s="55">
        <v>162.92500000000001</v>
      </c>
    </row>
    <row r="53" spans="1:4" x14ac:dyDescent="0.25">
      <c r="A53" s="166"/>
      <c r="B53" s="43" t="s">
        <v>42</v>
      </c>
      <c r="C53" s="43">
        <v>2</v>
      </c>
      <c r="D53" s="55">
        <v>210.07499999999999</v>
      </c>
    </row>
    <row r="54" spans="1:4" x14ac:dyDescent="0.25">
      <c r="A54" s="166"/>
      <c r="B54" s="43" t="s">
        <v>43</v>
      </c>
      <c r="C54" s="43">
        <v>2</v>
      </c>
      <c r="D54" s="55">
        <v>183.42500000000001</v>
      </c>
    </row>
    <row r="55" spans="1:4" x14ac:dyDescent="0.25">
      <c r="A55" s="166"/>
      <c r="B55" s="43" t="s">
        <v>71</v>
      </c>
      <c r="C55" s="43">
        <v>2</v>
      </c>
      <c r="D55" s="55">
        <v>140</v>
      </c>
    </row>
    <row r="56" spans="1:4" x14ac:dyDescent="0.25">
      <c r="A56" s="166"/>
      <c r="B56" s="43" t="s">
        <v>72</v>
      </c>
      <c r="C56" s="43">
        <v>1</v>
      </c>
      <c r="D56" s="55">
        <v>93</v>
      </c>
    </row>
    <row r="57" spans="1:4" x14ac:dyDescent="0.25">
      <c r="A57" s="166"/>
      <c r="B57" s="43" t="s">
        <v>73</v>
      </c>
      <c r="C57" s="43">
        <v>1</v>
      </c>
      <c r="D57" s="55">
        <v>31</v>
      </c>
    </row>
    <row r="58" spans="1:4" ht="15.75" thickBot="1" x14ac:dyDescent="0.3">
      <c r="A58" s="167"/>
      <c r="B58" s="48" t="s">
        <v>7</v>
      </c>
      <c r="C58" s="48">
        <f>SUM(C50:C57)</f>
        <v>104</v>
      </c>
      <c r="D58" s="47"/>
    </row>
    <row r="59" spans="1:4" ht="15.75" thickBot="1" x14ac:dyDescent="0.3"/>
    <row r="60" spans="1:4" ht="45.75" thickBot="1" x14ac:dyDescent="0.3">
      <c r="A60" s="36" t="s">
        <v>0</v>
      </c>
      <c r="B60" s="61" t="s">
        <v>1</v>
      </c>
      <c r="C60" s="61" t="s">
        <v>2</v>
      </c>
      <c r="D60" s="38" t="s">
        <v>85</v>
      </c>
    </row>
    <row r="61" spans="1:4" x14ac:dyDescent="0.25">
      <c r="A61" s="171" t="s">
        <v>92</v>
      </c>
      <c r="B61" s="59" t="s">
        <v>49</v>
      </c>
      <c r="C61" s="46">
        <v>11</v>
      </c>
      <c r="D61" s="52">
        <v>169</v>
      </c>
    </row>
    <row r="62" spans="1:4" x14ac:dyDescent="0.25">
      <c r="A62" s="172"/>
      <c r="B62" s="60" t="s">
        <v>51</v>
      </c>
      <c r="C62" s="54">
        <v>3</v>
      </c>
      <c r="D62" s="55">
        <v>199</v>
      </c>
    </row>
    <row r="63" spans="1:4" x14ac:dyDescent="0.25">
      <c r="A63" s="172"/>
      <c r="B63" s="60" t="s">
        <v>53</v>
      </c>
      <c r="C63" s="54">
        <v>109</v>
      </c>
      <c r="D63" s="55">
        <v>191</v>
      </c>
    </row>
    <row r="64" spans="1:4" x14ac:dyDescent="0.25">
      <c r="A64" s="172"/>
      <c r="B64" s="60" t="s">
        <v>54</v>
      </c>
      <c r="C64" s="54">
        <v>98</v>
      </c>
      <c r="D64" s="55">
        <v>209</v>
      </c>
    </row>
    <row r="65" spans="1:4" x14ac:dyDescent="0.25">
      <c r="A65" s="172"/>
      <c r="B65" s="60" t="s">
        <v>55</v>
      </c>
      <c r="C65" s="54">
        <v>12</v>
      </c>
      <c r="D65" s="55">
        <v>214</v>
      </c>
    </row>
    <row r="66" spans="1:4" x14ac:dyDescent="0.25">
      <c r="A66" s="172"/>
      <c r="B66" s="60" t="s">
        <v>56</v>
      </c>
      <c r="C66" s="54">
        <v>17</v>
      </c>
      <c r="D66" s="55">
        <v>219</v>
      </c>
    </row>
    <row r="67" spans="1:4" x14ac:dyDescent="0.25">
      <c r="A67" s="172"/>
      <c r="B67" s="60" t="s">
        <v>57</v>
      </c>
      <c r="C67" s="54">
        <v>4</v>
      </c>
      <c r="D67" s="55">
        <v>236</v>
      </c>
    </row>
    <row r="68" spans="1:4" x14ac:dyDescent="0.25">
      <c r="A68" s="172"/>
      <c r="B68" s="60" t="s">
        <v>58</v>
      </c>
      <c r="C68" s="54">
        <v>2</v>
      </c>
      <c r="D68" s="55">
        <v>115</v>
      </c>
    </row>
    <row r="69" spans="1:4" x14ac:dyDescent="0.25">
      <c r="A69" s="172"/>
      <c r="B69" s="60" t="s">
        <v>70</v>
      </c>
      <c r="C69" s="54">
        <v>1</v>
      </c>
      <c r="D69" s="55">
        <v>99</v>
      </c>
    </row>
    <row r="70" spans="1:4" x14ac:dyDescent="0.25">
      <c r="A70" s="172"/>
      <c r="B70" s="60" t="s">
        <v>70</v>
      </c>
      <c r="C70" s="54">
        <v>5</v>
      </c>
      <c r="D70" s="55">
        <v>105</v>
      </c>
    </row>
    <row r="71" spans="1:4" ht="15.75" thickBot="1" x14ac:dyDescent="0.3">
      <c r="A71" s="173"/>
      <c r="B71" s="47" t="s">
        <v>7</v>
      </c>
      <c r="C71" s="47">
        <v>262</v>
      </c>
      <c r="D71" s="68"/>
    </row>
  </sheetData>
  <mergeCells count="10">
    <mergeCell ref="A28:A33"/>
    <mergeCell ref="A39:A46"/>
    <mergeCell ref="A50:A58"/>
    <mergeCell ref="A61:A71"/>
    <mergeCell ref="A2:A5"/>
    <mergeCell ref="A6:A8"/>
    <mergeCell ref="A9:A12"/>
    <mergeCell ref="A13:A16"/>
    <mergeCell ref="A17:A21"/>
    <mergeCell ref="A22:A27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209EFC078C0468895F78CFDE4EA38" ma:contentTypeVersion="6" ma:contentTypeDescription="Create a new document." ma:contentTypeScope="" ma:versionID="63324b5338aaa13edc468877b86985a8">
  <xsd:schema xmlns:xsd="http://www.w3.org/2001/XMLSchema" xmlns:xs="http://www.w3.org/2001/XMLSchema" xmlns:p="http://schemas.microsoft.com/office/2006/metadata/properties" xmlns:ns2="257361f3-5426-4d6c-b89a-e56777513e9e" xmlns:ns3="a62ee023-e8f0-40ed-8bbe-3e3f2cbb8c47" targetNamespace="http://schemas.microsoft.com/office/2006/metadata/properties" ma:root="true" ma:fieldsID="7fcbfb64ed8b533dd66c3d2b306c27bc" ns2:_="" ns3:_="">
    <xsd:import namespace="257361f3-5426-4d6c-b89a-e56777513e9e"/>
    <xsd:import namespace="a62ee023-e8f0-40ed-8bbe-3e3f2cbb8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361f3-5426-4d6c-b89a-e5677751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ee023-e8f0-40ed-8bbe-3e3f2cbb8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FA2569-97E9-4B53-AE20-88CD1EFE8C3F}"/>
</file>

<file path=customXml/itemProps2.xml><?xml version="1.0" encoding="utf-8"?>
<ds:datastoreItem xmlns:ds="http://schemas.openxmlformats.org/officeDocument/2006/customXml" ds:itemID="{532A7E29-6042-4B4C-96DB-9C08243DA36F}"/>
</file>

<file path=customXml/itemProps3.xml><?xml version="1.0" encoding="utf-8"?>
<ds:datastoreItem xmlns:ds="http://schemas.openxmlformats.org/officeDocument/2006/customXml" ds:itemID="{20879108-440F-4159-867D-6D8088360F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2024-25</vt:lpstr>
      <vt:lpstr>2023-24</vt:lpstr>
      <vt:lpstr>2022-23</vt:lpstr>
      <vt:lpstr>2021-22</vt:lpstr>
      <vt:lpstr>2020-21</vt:lpstr>
      <vt:lpstr>2019-20</vt:lpstr>
      <vt:lpstr>2018-19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2025-05-19T14:53:35Z</dcterms:created>
  <dcterms:modified xsi:type="dcterms:W3CDTF">2025-05-19T14:53:55Z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0x010100A32209EFC078C0468895F78CFDE4EA38</vt:lpwstr>
  </property>
</Properties>
</file>